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ocuments\Downloads\post EXcel, PDF &amp; XPS\Nederlands\CC-Info\"/>
    </mc:Choice>
  </mc:AlternateContent>
  <xr:revisionPtr revIDLastSave="0" documentId="13_ncr:1_{CEAD30BA-AB81-4410-9E3F-34A1732AC0ED}" xr6:coauthVersionLast="47" xr6:coauthVersionMax="47" xr10:uidLastSave="{00000000-0000-0000-0000-000000000000}"/>
  <bookViews>
    <workbookView xWindow="-108" yWindow="-108" windowWidth="23256" windowHeight="12456" tabRatio="744" xr2:uid="{00000000-000D-0000-FFFF-FFFF00000000}"/>
  </bookViews>
  <sheets>
    <sheet name="inv. Philanews A4 (4897-5053)" sheetId="13" r:id="rId1"/>
  </sheets>
  <definedNames>
    <definedName name="_xlnm._FilterDatabase" localSheetId="0" hidden="1">'inv. Philanews A4 (4897-5053)'!$A$1:$M$27</definedName>
    <definedName name="_xlnm.Print_Area" localSheetId="0">'inv. Philanews A4 (4897-5053)'!$A$3:$L$211</definedName>
    <definedName name="_xlnm.Print_Titles" localSheetId="0">'inv. Philanews A4 (4897-5053)'!$6:$8</definedName>
  </definedNames>
  <calcPr calcId="191029"/>
</workbook>
</file>

<file path=xl/calcChain.xml><?xml version="1.0" encoding="utf-8"?>
<calcChain xmlns="http://schemas.openxmlformats.org/spreadsheetml/2006/main">
  <c r="O205" i="13" l="1"/>
  <c r="N205" i="13"/>
  <c r="O204" i="13"/>
  <c r="N204" i="13"/>
  <c r="O197" i="13"/>
  <c r="O6" i="13" s="1"/>
  <c r="N197" i="13"/>
  <c r="O196" i="13"/>
  <c r="N196" i="13"/>
  <c r="O187" i="13"/>
  <c r="N187" i="13"/>
  <c r="O186" i="13"/>
  <c r="N186" i="13"/>
  <c r="N6" i="13" s="1"/>
  <c r="N159" i="13"/>
  <c r="I205" i="13"/>
  <c r="G205" i="13"/>
  <c r="K204" i="13"/>
  <c r="J204" i="13"/>
  <c r="I204" i="13" s="1"/>
  <c r="H204" i="13"/>
  <c r="G204" i="13" s="1"/>
  <c r="I197" i="13"/>
  <c r="G197" i="13"/>
  <c r="K196" i="13"/>
  <c r="J196" i="13"/>
  <c r="I196" i="13"/>
  <c r="H196" i="13"/>
  <c r="G196" i="13" s="1"/>
  <c r="I187" i="13"/>
  <c r="G187" i="13"/>
  <c r="K186" i="13"/>
  <c r="J186" i="13"/>
  <c r="I186" i="13" s="1"/>
  <c r="H186" i="13"/>
  <c r="G186" i="13" s="1"/>
  <c r="O178" i="13"/>
  <c r="N178" i="13"/>
  <c r="L182" i="13"/>
  <c r="H4" i="13"/>
  <c r="O169" i="13"/>
  <c r="N169" i="13"/>
  <c r="O168" i="13"/>
  <c r="N168" i="13"/>
  <c r="O159" i="13"/>
  <c r="O158" i="13"/>
  <c r="N158" i="13"/>
  <c r="O151" i="13"/>
  <c r="N151" i="13"/>
  <c r="O150" i="13"/>
  <c r="N150" i="13"/>
  <c r="O143" i="13"/>
  <c r="N143" i="13"/>
  <c r="O142" i="13"/>
  <c r="N142" i="13"/>
  <c r="O125" i="13"/>
  <c r="N125" i="13"/>
  <c r="O124" i="13"/>
  <c r="N124" i="13"/>
  <c r="O112" i="13"/>
  <c r="N112" i="13"/>
  <c r="O111" i="13"/>
  <c r="N111" i="13"/>
  <c r="O100" i="13"/>
  <c r="N100" i="13"/>
  <c r="O99" i="13"/>
  <c r="N99" i="13"/>
  <c r="O82" i="13"/>
  <c r="N82" i="13"/>
  <c r="O81" i="13"/>
  <c r="N81" i="13"/>
  <c r="O58" i="13"/>
  <c r="N58" i="13"/>
  <c r="O57" i="13"/>
  <c r="N57" i="13"/>
  <c r="O48" i="13"/>
  <c r="N48" i="13"/>
  <c r="O47" i="13"/>
  <c r="N47" i="13"/>
  <c r="O38" i="13"/>
  <c r="N38" i="13"/>
  <c r="O37" i="13"/>
  <c r="N37" i="13"/>
  <c r="O28" i="13"/>
  <c r="N28" i="13"/>
  <c r="N27" i="13" s="1"/>
  <c r="O27" i="13"/>
  <c r="O10" i="13"/>
  <c r="N10" i="13"/>
  <c r="N9" i="13" s="1"/>
  <c r="O9" i="13"/>
  <c r="I169" i="13" l="1"/>
  <c r="G169" i="13"/>
  <c r="J168" i="13"/>
  <c r="I168" i="13" s="1"/>
  <c r="H168" i="13"/>
  <c r="G168" i="13" s="1"/>
  <c r="I100" i="13"/>
  <c r="G100" i="13"/>
  <c r="K99" i="13"/>
  <c r="J99" i="13"/>
  <c r="H99" i="13"/>
  <c r="G99" i="13" s="1"/>
  <c r="I82" i="13"/>
  <c r="G82" i="13"/>
  <c r="K81" i="13"/>
  <c r="J81" i="13"/>
  <c r="H81" i="13"/>
  <c r="G81" i="13" s="1"/>
  <c r="I58" i="13"/>
  <c r="G58" i="13"/>
  <c r="K57" i="13"/>
  <c r="J57" i="13"/>
  <c r="H57" i="13"/>
  <c r="G57" i="13" s="1"/>
  <c r="I48" i="13"/>
  <c r="G48" i="13"/>
  <c r="K47" i="13"/>
  <c r="J47" i="13"/>
  <c r="H47" i="13"/>
  <c r="G47" i="13" s="1"/>
  <c r="I38" i="13"/>
  <c r="G38" i="13"/>
  <c r="K37" i="13"/>
  <c r="J37" i="13"/>
  <c r="H37" i="13"/>
  <c r="G37" i="13"/>
  <c r="I28" i="13"/>
  <c r="G28" i="13"/>
  <c r="K27" i="13"/>
  <c r="J27" i="13"/>
  <c r="I27" i="13" s="1"/>
  <c r="H27" i="13"/>
  <c r="G27" i="13" s="1"/>
  <c r="I10" i="13"/>
  <c r="G10" i="13"/>
  <c r="K9" i="13"/>
  <c r="J9" i="13"/>
  <c r="H9" i="13"/>
  <c r="I159" i="13"/>
  <c r="G159" i="13"/>
  <c r="K158" i="13"/>
  <c r="J158" i="13"/>
  <c r="H158" i="13"/>
  <c r="G158" i="13" s="1"/>
  <c r="I151" i="13"/>
  <c r="G151" i="13"/>
  <c r="K150" i="13"/>
  <c r="J150" i="13"/>
  <c r="H150" i="13"/>
  <c r="G150" i="13" s="1"/>
  <c r="I143" i="13"/>
  <c r="G143" i="13"/>
  <c r="K142" i="13"/>
  <c r="J142" i="13"/>
  <c r="I142" i="13" s="1"/>
  <c r="H142" i="13"/>
  <c r="G142" i="13" s="1"/>
  <c r="I125" i="13"/>
  <c r="G125" i="13"/>
  <c r="K124" i="13"/>
  <c r="J124" i="13"/>
  <c r="H124" i="13"/>
  <c r="G124" i="13"/>
  <c r="K111" i="13"/>
  <c r="I112" i="13"/>
  <c r="G112" i="13"/>
  <c r="J111" i="13"/>
  <c r="H111" i="13"/>
  <c r="G111" i="13" s="1"/>
  <c r="I47" i="13" l="1"/>
  <c r="I57" i="13"/>
  <c r="I124" i="13"/>
  <c r="I158" i="13"/>
  <c r="I37" i="13"/>
  <c r="I81" i="13"/>
  <c r="I99" i="13"/>
  <c r="G9" i="13"/>
  <c r="I150" i="13"/>
  <c r="I9" i="13"/>
  <c r="I111" i="13"/>
  <c r="I4" i="13"/>
</calcChain>
</file>

<file path=xl/sharedStrings.xml><?xml version="1.0" encoding="utf-8"?>
<sst xmlns="http://schemas.openxmlformats.org/spreadsheetml/2006/main" count="724" uniqueCount="242">
  <si>
    <t xml:space="preserve"> ► = dubbel &gt;&gt;</t>
  </si>
  <si>
    <t xml:space="preserve">◄= ontbrekend  &gt;&gt; </t>
  </si>
  <si>
    <r>
      <t xml:space="preserve">geklasseerde </t>
    </r>
    <r>
      <rPr>
        <b/>
        <sz val="11"/>
        <rFont val="Arial"/>
        <family val="2"/>
      </rPr>
      <t xml:space="preserve"> Philanews                   &amp;</t>
    </r>
    <r>
      <rPr>
        <b/>
        <sz val="11"/>
        <color rgb="FF92D050"/>
        <rFont val="Arial"/>
        <family val="2"/>
      </rPr>
      <t xml:space="preserve">                   </t>
    </r>
    <r>
      <rPr>
        <b/>
        <sz val="11"/>
        <color rgb="FF00CC00"/>
        <rFont val="Arial"/>
        <family val="2"/>
      </rPr>
      <t>dubbel 2x</t>
    </r>
  </si>
  <si>
    <t xml:space="preserve"> ▬ Philannews Nr/jr &amp; pg ▬</t>
  </si>
  <si>
    <t>speciale uitgave &amp; opmerkingen</t>
  </si>
  <si>
    <r>
      <t xml:space="preserve">Omschrijving </t>
    </r>
    <r>
      <rPr>
        <b/>
        <sz val="10"/>
        <rFont val="Verdana"/>
        <family val="2"/>
      </rPr>
      <t xml:space="preserve">samengesteld door </t>
    </r>
  </si>
  <si>
    <t>…………………………………………………………………………………………………..</t>
  </si>
  <si>
    <t>Deze lijsten zijn niet vermeld bij Bpost of in de OBP-catalogus</t>
  </si>
  <si>
    <t>https://www.postzegelalbum-be.com/</t>
  </si>
  <si>
    <t>© bpost</t>
  </si>
  <si>
    <t>4897 / 4901 - Suske &amp; Wiske: 75 jaar - Zegels uit F4897/01: (① w=€0,98)</t>
  </si>
  <si>
    <t>▬ Philanews Nr. 1 / 2020 (pg. 6) ▬</t>
  </si>
  <si>
    <t>4902 / 4906 - Iconische Belgische postzegels - Zegels uit blok BL285 (②w=€1,96)</t>
  </si>
  <si>
    <t>▬ Philanews Nr. 1 / 2020 (pg. 10 - 11) ▬</t>
  </si>
  <si>
    <t>4907 / 4911 - Natuurgeometrie: de vijfhoek - Zegels uit blok BL286: (①EUROPE: w=€1,55)</t>
  </si>
  <si>
    <t>▬ Philanews Nr. 1 / 2020 (pg. 10 -11) ▬</t>
  </si>
  <si>
    <t>4912 - Vogels: Brandgans - Zegel uit V10-4912: (AR: w=€5,67)</t>
  </si>
  <si>
    <t>▬ Philanews Nr. 1 / 2020 (pg. 21) ▬</t>
  </si>
  <si>
    <t>4913 / 4917 - Meesterlijke schilders: Jan van Eyck - Zegels uit  blok BL287: (②w=€1,96)</t>
  </si>
  <si>
    <t>▬ Philanews Nr. 1 / 2020 (pg. 14 - 15) ▬</t>
  </si>
  <si>
    <t>4919 / 4923 - Belgische traditie: Duivensport in de kijker - Zegels uit blok BL288: (①WORLD: w=€1,77)</t>
  </si>
  <si>
    <t>▬ Philanews Nr. 1 / 2020 (pg. 18 -19) ▬</t>
  </si>
  <si>
    <t>4926 / 4930 - Promotie van de filatelie: Pleinen van Luik -  Zegels uit blok BL289: (①w=€1,01)</t>
  </si>
  <si>
    <t>▬ Philanews Nr. 2 / 2020 (pg. 4 - 5) ▬</t>
  </si>
  <si>
    <t>4926 / 4930 - Promotie van de filatelie: Pleinen van Luik -  Blok BL289: (①w=€1,01)</t>
  </si>
  <si>
    <t>4931 / 4932 - Europa-uitgifte: Oude postroutes - Blok BL290: (③EUROPE: w=€4,56)</t>
  </si>
  <si>
    <t>▬ Philanews Nr. 2 / 2020 (pg. 6 - 7) ▬</t>
  </si>
  <si>
    <t>▬ Philanews Nr. 2 / 2020 (pg. 10 - 11) ▬</t>
  </si>
  <si>
    <t>4934 - Verbondenheid van de voetbal - Zegel uit V5-4934: (①EUROPE: w=€1,55)</t>
  </si>
  <si>
    <t>▬ Philanews Nr. 2 / 2020 (pg. 12 - 13) ▬</t>
  </si>
  <si>
    <t xml:space="preserve">▬&gt; Philanews Nr. 1 / 2020 </t>
  </si>
  <si>
    <t xml:space="preserve">▬&gt; Philanews Nr. 2 / 2020 </t>
  </si>
  <si>
    <t>▬ Philanews Nr /jaartal ▬</t>
  </si>
  <si>
    <t>4933 - Olympische Zomerspelen 2020: Snelle, hoger, sterker - Zegel uit V5-4936:                                    (①WORLD: w=€1,77)</t>
  </si>
  <si>
    <t xml:space="preserve">4974 / 4975 - Kerstzegels - Dieren in de sneeuw:                                                                                       Zegels uit boekjes B173 (①w = €0,98) en B174 (①E w = €1,55) </t>
  </si>
  <si>
    <t>4935 / 4939 - De Europa's "The big 5" - Zegels uit blok BL291 (②w=€1,96)</t>
  </si>
  <si>
    <t>▬ Philanews Nr. 3 / 2020 (pg. 4 - 5) ▬</t>
  </si>
  <si>
    <t>4940 / 4944 - Religieus patrimonium: Abdijen en kloosters - Zegels uit blok BL292 (②w=€1,96)</t>
  </si>
  <si>
    <t>▬ Philanews Nr. 3 / 2020 (pg. 6 - 7) ▬</t>
  </si>
  <si>
    <t>4945 - Alzheimers's stilte - Zegel uit V10-4945: (①w=€0,98)</t>
  </si>
  <si>
    <t>▬ Philanews Nr. 3 / 2020 (pg. 10 - 11) ▬</t>
  </si>
  <si>
    <t>4946 / 4950 - De roerige jaren twintig - Blok BL293: (②w=€1,96)</t>
  </si>
  <si>
    <t>▬ Philanews Nr. 3 / 2020 (pg. 12 - 13) ▬</t>
  </si>
  <si>
    <t>4951 / 4960 - Tien verschillende tuinbezoekers - Zegels uit boekje B172 met 50 zegels: (①w=€0,92)</t>
  </si>
  <si>
    <t>▬ Philanews Nr. 3 / 2020 (pg. 14) ▬</t>
  </si>
  <si>
    <t>4962 / 4966 - Bijzondere paddenstoelen - Zegels uit F4962/66: (①w=€0,98)</t>
  </si>
  <si>
    <t>▬ Philanews Nr. 4 / 2020 (pg. 6 - 7) ▬</t>
  </si>
  <si>
    <t>4967 / 4971 - Markante begraafplaatsen - Zegels uit blok BL294: (②w=€1,96)</t>
  </si>
  <si>
    <t>▬ Philanews Nr. 4 / 2020 (pg. 8 - 9) ▬</t>
  </si>
  <si>
    <t>4972 / 4973 - Speculaas - Zegels uit F4972/73:  (①w=€0,98)</t>
  </si>
  <si>
    <t>▬ Philanews Nr. 4 / 2020 (pg. 11) ▬</t>
  </si>
  <si>
    <t>▬ Philanews Nr. 4 / 2020 (pg. 12 - 13) ▬</t>
  </si>
  <si>
    <t>4918 - Koning Filip wordt 60 jaar - Zegel uit V10-4918: (①w=€0,98)</t>
  </si>
  <si>
    <t>▬ Philanews Nr. 1 / 2020 (pg. 17) ▬</t>
  </si>
  <si>
    <t>4925 - Vogels: De Brilduiker - Zegel uit V10-4925 (AR: w=€1,35) (Bericht van ontvangst)</t>
  </si>
  <si>
    <t xml:space="preserve">▬&gt; Philanews Nr. 3 / 2020 </t>
  </si>
  <si>
    <t xml:space="preserve">▬&gt; Philanews Nr. 4 / 2020 </t>
  </si>
  <si>
    <t>VV 14/3/2020</t>
  </si>
  <si>
    <t>VV 13/06/2020</t>
  </si>
  <si>
    <t>VV 28/08/2020</t>
  </si>
  <si>
    <t>J2020 -J2029</t>
  </si>
  <si>
    <t>4924 - 75 jaar Verenigde Naties: vechten voor vrede - Zegel uit V5-4924:                        (①WORLD: w=€1,77)</t>
  </si>
  <si>
    <t>▬ Philanews Nr. 1 / 2020 (pg. 20) ▬</t>
  </si>
  <si>
    <t>4961 - Een ode aan kwetsbaarheid - Zegel uit V10-4961: (①w=€0,98)</t>
  </si>
  <si>
    <t>▬ Philanews Nr. 4 / 2020 (pg. 4 - 5) ▬</t>
  </si>
  <si>
    <t>▬ Eerste uitgavedatum ▬</t>
  </si>
  <si>
    <t>4986 / 4990 - In de kijker: vrouwelijke striphelden -  Zegels uit F4986/90: (① :w=€1,07)</t>
  </si>
  <si>
    <t>4981/ 4985 - 100 jaar Roger Raveel - Blok BL296:   (②: w=€2,14)</t>
  </si>
  <si>
    <t>4976 / 4980 - De cirkel: natuurgiometrie - Zegel uit blok BL295: (①E: w=€1,85)</t>
  </si>
  <si>
    <t>▬ Philanews Nr. 1 /2021 (pg. 4 - 5) ▬</t>
  </si>
  <si>
    <t xml:space="preserve">▬ Philanews Nr. 1 /2021 </t>
  </si>
  <si>
    <t>4976 / 4980 - De cirkel: natuurgiometrie - Blok BL295: (①E: w=€1,85)</t>
  </si>
  <si>
    <t>4981 / 4985 - 100 jaar Roger Raveel - Zegels uit blok BL296: (②: w=€2,14)</t>
  </si>
  <si>
    <t>▬ Philanews Nr. 1 /2021 (pg. 6 - 7) ▬</t>
  </si>
  <si>
    <t>▬ Philanews Nr. 1 /2021 (pg. 8 - 9) ▬</t>
  </si>
  <si>
    <t>4991 - Verenigingszegel: de koekoek - Zegels uit V10-4991: (VA: w=€0,77 )</t>
  </si>
  <si>
    <t>▬ Philanews Nr. 1 /2021 (pg. 18) ▬</t>
  </si>
  <si>
    <t xml:space="preserve">geen VV </t>
  </si>
  <si>
    <t>postzegelalbum-be (jouwweb.be)</t>
  </si>
  <si>
    <t>4992 / 4996 - Gebouwen rond de Grote Markt in Mechelen  - Zegels uit blok BL297:                           (①: w=€1,07 + toeslag/blok €5,35)</t>
  </si>
  <si>
    <t>4997 - Neen tegen het pesten -  Zegels uit V10-4997:  (①: w=€1,07)</t>
  </si>
  <si>
    <t>4998 / 5002 - Kwallen in de Noordzee -  Zegels uit F4998/02: (①: w=€1,07)</t>
  </si>
  <si>
    <t>5003 / 5007 - Micro-organismen - Zegels uit Blok BL299 (①E: w=€1,85)</t>
  </si>
  <si>
    <t>▬ Philanews Nr. 1 /2021 (pg. 10 - 11) ▬</t>
  </si>
  <si>
    <t>▬ Philanews Nr. 1 /2021 (pg. 14 - 15) ▬</t>
  </si>
  <si>
    <t>▬ Philanews Nr. 1 /2021 (pg. 16 -17) ▬</t>
  </si>
  <si>
    <t>▬ Philanews Nr. 1 / 2019 (pg. 20 - 21) ▬</t>
  </si>
  <si>
    <t>▬ Philanews Nr. 1 / 2019</t>
  </si>
  <si>
    <t>5003 / 5007 - Micro-organismen - Blok BL299 (①E: w=€1,85)</t>
  </si>
  <si>
    <t>4992 / 4996 - Gebouwen rond de Grote Markt in Mechelen  - Blok BL297:                                                                   (①: w=€1,07 + toeslag/blok €5,35)</t>
  </si>
  <si>
    <t>5008 / 5012 - Belgische deejays aan de top van de wereld  - Zegels uit Blok BL300:                    (①EUROPE: w=€1,40)</t>
  </si>
  <si>
    <t>5015 / 5016 - Bedreigde diersoorten (Europese uitgave) - Blok BL301:                                         (③E: w=€5,55)</t>
  </si>
  <si>
    <t>▬ Philanews Nr. 2 / 2021 (pg. 4 - 5) ▬</t>
  </si>
  <si>
    <t>▬ Philanews Nr. 2 / 2021</t>
  </si>
  <si>
    <t>5008 / 5012 - Belgische deejays aan de top van de wereld  - Blok BL300: (①EUROPE: w=€1,40)</t>
  </si>
  <si>
    <t>5013 / 5014 - Vrouwen in de Belgiche politiek sinds 1921 - Zegels uit V5(2x)-5013/14: (①w=€1,07)</t>
  </si>
  <si>
    <t>▬ Philanews Nr. 2/2021 (pg. 6 - 7) ▬</t>
  </si>
  <si>
    <t>▬ Philanews Nr. 2/2021 (</t>
  </si>
  <si>
    <t>▬ Philanews Nr. 2 /2021 (pg. 8 - 9) ▬</t>
  </si>
  <si>
    <t xml:space="preserve">▬ Philanews Nr. 2 /2021 </t>
  </si>
  <si>
    <t>5017 - Japan 2020 - Zegels uit V5-5017 - (①W: w=€2,07)</t>
  </si>
  <si>
    <t>▬ Philanews Nr. 2 /2021 (pg. 12 - 13) ▬</t>
  </si>
  <si>
    <t>5018 / 5019 - Waar is da feestje? Hier is da feestje! - Zegels uit Blok BL302: (③E: w=€5,05)</t>
  </si>
  <si>
    <t>▬ Philanews Nr. 2 /2021 (pg. 14 - 15) ▬</t>
  </si>
  <si>
    <t>5018 / 5019 - Waar is da feestje? Hier is da feestje! - Samenhangende zegels uit Blok BL302 &amp; Blok BL302: (③E: w=€5,05)</t>
  </si>
  <si>
    <t>5020 / 5029 - Boomvruchten uit de herfst - Zegels uit doosje van 100 exemplaren per strip van 10 verschillende zegels (①w=€1,07)</t>
  </si>
  <si>
    <t>▬ Philanews Nr. 2 /2021 (pg. 17) ▬</t>
  </si>
  <si>
    <t>5031 / 5035 - Art-Deco zwembaden - Zegels uit blok BL302 (②: w=€2,14)</t>
  </si>
  <si>
    <t>▬ Philanews Nr. 3 /2021 (pg. 6 - 7) ▬</t>
  </si>
  <si>
    <t xml:space="preserve">▬ Philanews Nr. 3 /2021 </t>
  </si>
  <si>
    <t>5031 / 5035 - Art-Deco zwembaden - Blok BL302 (②: w=€2,14)</t>
  </si>
  <si>
    <t>5036 / 5040 - Belgische driekleurvlag in de natuur - Zegels uit blok BL303 (②: w=€2,14)</t>
  </si>
  <si>
    <t>▬ Philanews Nr. 3 /2021 (pg. 12 - 13) ▬</t>
  </si>
  <si>
    <t>5036 / 5040 - Belgische driekleurvlag in de natuur - Blok BL303 (②: w=€2,14)</t>
  </si>
  <si>
    <t>5041 / 5045 - 175 j. treinverbinding Parijs-Brussel - Zegels uit blok BL304 (①E: w=€1,85)</t>
  </si>
  <si>
    <t>▬ Philanews Nr. 4 /2021 (pg. 4 - 5) ▬</t>
  </si>
  <si>
    <t xml:space="preserve">▬ Philanews Nr. 4 /2021 </t>
  </si>
  <si>
    <t>5041 / 5045 - 175 j. treinverbinding Parijs-Brussel - Blok BL304 (①E: w=€1,85)</t>
  </si>
  <si>
    <t>5046 / 5050 - Belgische wijnetiketten - Zegels uit blok BL305 (①E: w=€1,85)</t>
  </si>
  <si>
    <t>▬ Philanews Nr. 4 /2021 (pg. 6 - 7) ▬</t>
  </si>
  <si>
    <t>5051 - Een lege en zwarte achtergrondse zegel - Zegels uit V10-5051 (①: w=€1,07)</t>
  </si>
  <si>
    <t>Thierry De Cordier</t>
  </si>
  <si>
    <t>▬ Philanews Nr. 4 /2021 (pg. 10 - 11) ▬</t>
  </si>
  <si>
    <t>5052 / 5053 - Kerstdecoratie is tijdloos - Boekjes B175 &amp; B176: (①: w=€1,07 &amp; ①E: w=€1,85)</t>
  </si>
  <si>
    <t>▬ Philanews Nr. 4 /2021 (pg. 12 - 13) ▬</t>
  </si>
  <si>
    <t>5030 - 100e editie WK wielrennen - Zegels uit V5-5030 (①WORLD: w=€2,07)</t>
  </si>
  <si>
    <t>▬ Philanews Nr. 3 /2021 (pg. 4 - 5) ▬</t>
  </si>
  <si>
    <t>Philanews inventaris</t>
  </si>
  <si>
    <t>pdf</t>
  </si>
  <si>
    <r>
      <rPr>
        <b/>
        <sz val="9"/>
        <color rgb="FFFF0000"/>
        <rFont val="Arial"/>
        <family val="2"/>
      </rPr>
      <t>◄= ontbre-kend</t>
    </r>
    <r>
      <rPr>
        <b/>
        <sz val="9"/>
        <color indexed="12"/>
        <rFont val="Arial"/>
        <family val="2"/>
      </rPr>
      <t xml:space="preserve">                               </t>
    </r>
    <r>
      <rPr>
        <b/>
        <sz val="9"/>
        <color rgb="FF00B050"/>
        <rFont val="Arial"/>
        <family val="2"/>
      </rPr>
      <t>► = ok</t>
    </r>
  </si>
  <si>
    <t>Ph</t>
  </si>
  <si>
    <r>
      <rPr>
        <b/>
        <sz val="9"/>
        <color rgb="FFFF0000"/>
        <rFont val="Arial"/>
        <family val="2"/>
      </rPr>
      <t>◄= ontbrekend</t>
    </r>
    <r>
      <rPr>
        <b/>
        <sz val="9"/>
        <color indexed="12"/>
        <rFont val="Arial"/>
        <family val="2"/>
      </rPr>
      <t xml:space="preserve">                               </t>
    </r>
    <r>
      <rPr>
        <b/>
        <sz val="9"/>
        <color rgb="FF00B050"/>
        <rFont val="Arial"/>
        <family val="2"/>
      </rPr>
      <t xml:space="preserve">► = dubbel </t>
    </r>
  </si>
  <si>
    <t>zie ▲▲</t>
  </si>
  <si>
    <t>zie ▲ ▲</t>
  </si>
  <si>
    <t>5054 / 5055 - Vogelbescherming bestaat 100 jaar - Zegels uit F5054/55 - (①: w=€1,16)</t>
  </si>
  <si>
    <t>▬ Philanews Nr. 1 /2022 (pg. 4 - 5) ▬</t>
  </si>
  <si>
    <t xml:space="preserve">▬ Philanews Nr. 1 /2022 </t>
  </si>
  <si>
    <t>5056 / 5060 - Wonderbare wolken - Zegels uit F5056/60 (①: w=€1,16)</t>
  </si>
  <si>
    <t>▬ Philanews Nr. 1 /2022 (pg. 6 - 7) ▬</t>
  </si>
  <si>
    <t>5061 / 5065 - Oude Belgische munten + eerste Euromunt - Zegels uit blok BL306 (①E: w=€2,09)</t>
  </si>
  <si>
    <t>▬ Philanews Nr. 1 /2022 (pg. 8 - 9) ▬</t>
  </si>
  <si>
    <t>▬ Philanews Nr. 1 /2022 (pg. 10 - 11) ▬</t>
  </si>
  <si>
    <t>▬ Philanews Nr. 1 /2022 (pg. 14 - 15) ▬</t>
  </si>
  <si>
    <t>5076 / 5080 - De zeshoek: natuurgeometrie - Blok BL309  (①E: w=€10,45)</t>
  </si>
  <si>
    <t>▬ Philanews Nr. 1 /2022 (pg. 16 - 17) ▬</t>
  </si>
  <si>
    <t>5081 / 5082 - Nero 75 jaar, Marc sleen 100jaar - Zegels uit F5081/82 (①: w=€1,16)</t>
  </si>
  <si>
    <t>▬ Philanews Nr. 1 /2022 (pg. 18 - 19) ▬</t>
  </si>
  <si>
    <t>5083 - Het verlanging naar verbinding - Zegel uit V10-5083 (①: w=€1,16)</t>
  </si>
  <si>
    <t>▬ Philanews Nr. 1 /2022 (pg.  21) ▬</t>
  </si>
  <si>
    <t>5084 - Toots Thielemans - Zegel uit V5-5084 (①W: w=€2,31)</t>
  </si>
  <si>
    <t>▬ Philanews Nr. 1 /2022 (pg. 22 - 23) ▬</t>
  </si>
  <si>
    <t>5085/86 - Mythes &amp; Sagen - Blok BL310 (③E: w=€12,54)</t>
  </si>
  <si>
    <t>10-11-12/06/2022</t>
  </si>
  <si>
    <t>▬ Philanews Nr. 2 /2022 (pg. 4 - 5) ▬</t>
  </si>
  <si>
    <t xml:space="preserve">▬ Philanews Nr. 2 /2022 </t>
  </si>
  <si>
    <t>5087/91 - Geneeskundige planten - Zegels uit blok BL311 (②: w=€2,32)</t>
  </si>
  <si>
    <t>▬ Philanews Nr. 2 /2022 (pg. 8 - 9) ▬</t>
  </si>
  <si>
    <t>5092/96 - Jean Carpart en de Egyptologie in België - Zegels uit blok BL312 (②: w=€2,32)</t>
  </si>
  <si>
    <t>▬ Philanews Nr. 2 /2022 (pg. 10 - 11) ▬</t>
  </si>
  <si>
    <t>5097/98 - Together we win! - Zegels uit F5097/98 (①: w=€1,16)</t>
  </si>
  <si>
    <t>▬ Philanews Nr. 2 /2022 (pg. 14 - 15) ▬</t>
  </si>
  <si>
    <t>5099/5103 - Militaire vliegtuigen met humanitaire missie - Zegels uit blok BL313 (②: w=€2,32)</t>
  </si>
  <si>
    <t>▬ Philanews Nr. 3 /2022 (pg. 4 - 5 +7) ▬</t>
  </si>
  <si>
    <t xml:space="preserve">▬ Philanews Nr. 3 /2022 </t>
  </si>
  <si>
    <t>5104 /5108 - Schilder Dieric Bouts - Zegels uit blok BL314 (②: w=€2,32)</t>
  </si>
  <si>
    <t>▬ Philanews Nr. 3 /2022 (pg. 8 - 9) ▬</t>
  </si>
  <si>
    <t>5109 - Mechelse Fayoumi: een imposante kip - Zegel uit V10-5109 (①: w=€1,16)</t>
  </si>
  <si>
    <t>▬ Philanews Nr. 3 /2022 (pg. 10 - 11) ▬</t>
  </si>
  <si>
    <t>5110/5114 - Belgische kikkers in de kijker - Zegels uit F5110/14  (②: w=€2,32)</t>
  </si>
  <si>
    <t>▬ Philanews Nr. 3 /2022 (pg. 14 - 15) ▬</t>
  </si>
  <si>
    <t>5115/5116- Jongeren maken de wereld van morgen- Zegels uit F5120/21 - (①: w=€1,16)</t>
  </si>
  <si>
    <t>▬ Philanews Nr. 4 /2022 (pg. 8 - 9) ▬</t>
  </si>
  <si>
    <t xml:space="preserve">▬ Philanews Nr. 4 /2022 </t>
  </si>
  <si>
    <t xml:space="preserve">5117/5118 - Kertsmis vieren met kerstbollen - Boekjes B177 &amp; B178 </t>
  </si>
  <si>
    <t>▬ Philanews Nr. 4 /2022 (pg. 10 - 12) ▬</t>
  </si>
  <si>
    <t>5119 - Rouwzegel met een eenvoudige bloem - Boekje B179 - (①Prior: w=€1,86)</t>
  </si>
  <si>
    <t>▬ Philanews Nr. 4 /2022 (pg. 14) ▬</t>
  </si>
  <si>
    <t>5120/5124 - KMSKA heropent - Blok BL315 - (②: w=€11,60)</t>
  </si>
  <si>
    <t>▬ Philanews Nr. 4 /2022 (pg. 4 - 5) ▬</t>
  </si>
  <si>
    <t>5125/5134 - Bekende alledaagse groenten in de kijker - Boekje B180 - (①: w=€1,16)</t>
  </si>
  <si>
    <t>▬ Philanews Nr. 4 /2022 (pg. 14 - 15) ▬</t>
  </si>
  <si>
    <t>5135 - Verjaardag van H.M. de Koningin - Zegel uit V10-5135: (①: w=€1,36)</t>
  </si>
  <si>
    <t/>
  </si>
  <si>
    <t>▬ Philanews Nr. 1 /2023 (pg. 4 - 5) ▬</t>
  </si>
  <si>
    <t xml:space="preserve">▬ Philanews Nr. 1 /2023 </t>
  </si>
  <si>
    <t>5136 / 5140 - Art-nouveaujaar in Brussel - Zegels uit blok BL316: (①E: w=€2,53)</t>
  </si>
  <si>
    <t>▬ Philanews Nr. 1 /2023 (pg. 6 - 7) ▬</t>
  </si>
  <si>
    <t>5141 / 5145 - Grote kuuroorden van Europa: Spa - Zegels uit blok BL317: (①E: w=€2,53)</t>
  </si>
  <si>
    <t>▬ Philanews Nr. 1 /2023 (pg. 8 - 9) ▬</t>
  </si>
  <si>
    <t>5146 - Anne-Mie van Kerckhoven: kunstwerk AMVK - Zegel uit V10-5146: (①: w=€1,36)</t>
  </si>
  <si>
    <t>▬ Philanews Nr. 1 /2023 (pg. 12 - 13) ▬</t>
  </si>
  <si>
    <t>▬ Philanews Nr. 1 /2023 (pg. 20) ▬</t>
  </si>
  <si>
    <t>Ph ◄</t>
  </si>
  <si>
    <t>Ph ►</t>
  </si>
  <si>
    <t>zie▲</t>
  </si>
  <si>
    <t>ontbrekende ▼ pdf</t>
  </si>
  <si>
    <t>Fysieke magazines</t>
  </si>
  <si>
    <r>
      <rPr>
        <b/>
        <sz val="8"/>
        <color rgb="FFFF0000"/>
        <rFont val="Arial"/>
        <family val="2"/>
      </rPr>
      <t>ontbrekende</t>
    </r>
    <r>
      <rPr>
        <b/>
        <sz val="8"/>
        <rFont val="Arial"/>
        <family val="2"/>
      </rPr>
      <t xml:space="preserve"> / </t>
    </r>
    <r>
      <rPr>
        <b/>
        <sz val="8"/>
        <color rgb="FF008000"/>
        <rFont val="Arial"/>
        <family val="2"/>
      </rPr>
      <t>in bezit</t>
    </r>
  </si>
  <si>
    <t>5148 / 5152 - Oude Sabena-affiches - Zegels uit blok BL318: (①E: w=€2,53)</t>
  </si>
  <si>
    <t>▬ Philanews Nr. 1 /2023 (pg. 16 - 17) ▬</t>
  </si>
  <si>
    <t>▬ Philanews Nr. 1 / 2023 (pg. 21) ▬</t>
  </si>
  <si>
    <t>▬ Philanews Nr. 1 / 2023</t>
  </si>
  <si>
    <t>▬ Philanews Nr. 1 /2023 (pg. 18 - 19) ▬</t>
  </si>
  <si>
    <t>5159 / 5163 - Verborgen bodemleven - Zegels uit blok BL320: (②: w=€2,72)</t>
  </si>
  <si>
    <t>▬ Philanews Nr. 1 /2023 (pg. 22 - 23) ▬</t>
  </si>
  <si>
    <t>5153 - Universele Verklaring van de Rechten van de Mens: 75 jaar -                                    Zegel uit V10-5153: (①E: w=€1,85)</t>
  </si>
  <si>
    <t>5164 - Koning Filip 10 jaar Koningschap - Zegels uit V10-5164: (①: w=€1,36)</t>
  </si>
  <si>
    <t>▬ Philanews Nr. 2 / 2023 (pg. 4-5) ▬</t>
  </si>
  <si>
    <t>▬ Philanews Nr. 2 / 2023</t>
  </si>
  <si>
    <t>5165 - Special Olympics World Games - Zegel uit V5-5165: (① WORLD: w=€2,75)</t>
  </si>
  <si>
    <t>▬ Philanews Nr. 2 / 2023 (pg. 6-7) ▬</t>
  </si>
  <si>
    <t>5166 / Vrede  (Europa uitgifte) - Zegel uit V5-5166 (① EUROPE: w=€2,53)</t>
  </si>
  <si>
    <t>▬ Philanews Nr. 2 / 2019 (pg. 18 - 19) ▬</t>
  </si>
  <si>
    <t>▬ Philanews Nr. 2 / 2019</t>
  </si>
  <si>
    <t>5167 / 5171- Raoul Sevais, Belgische animatiefilm pionier - Zegels uit blok BL321: (① EUROPE: w=€2,53)</t>
  </si>
  <si>
    <t>▬ Philanews Nr. 2 /2023 (pg. 14-15) ▬</t>
  </si>
  <si>
    <t xml:space="preserve">▬ Philanews Nr. 2 /2023 </t>
  </si>
  <si>
    <t>5172 - Nieuwe  RP-zegel: de kwartel - Boekje B182: (RP: w=€5,61)</t>
  </si>
  <si>
    <t>▬ Philanews Nr. 2 /2023 (pg. 9) ▬</t>
  </si>
  <si>
    <t>5173 / 5177 - Kortrijk en zijn pleinen - Zegels uit blok BL322: (①: w=€1,36 + €6,8 toeslag/blok)</t>
  </si>
  <si>
    <t>▬ Philanews Nr. 3 /2023 (pg. 4 - 5) ▬</t>
  </si>
  <si>
    <t xml:space="preserve">▬ Philanews Nr. 3 /2023 </t>
  </si>
  <si>
    <t>▬ Philanews Nr. 3 /2023 (pg. 6 - 7) ▬</t>
  </si>
  <si>
    <t>5179 / 5183 - Mooie spinnen - Zegels uit F5179 / 83: (①: w=€1,36)</t>
  </si>
  <si>
    <t>▬ Philanews Nr. 3 /2023 (pg. 12 - 13) ▬</t>
  </si>
  <si>
    <t>5184 / 5188 - Geschiedenis van Belgische frietkoten - Blok BL323: (②: w=€2,72)</t>
  </si>
  <si>
    <t>▬ Philanews Nr. 3 /2023 (pg. 14 - 15) ▬</t>
  </si>
  <si>
    <t>5189 - Geneeskunde: Insuline - Zegels uit V10-5189: (①: w=€1,36)</t>
  </si>
  <si>
    <t>▬ Philanews Nr. 4 /2023 (pg. 4 - 5) ▬</t>
  </si>
  <si>
    <t xml:space="preserve">▬ Philanews Nr. 4 /2023 </t>
  </si>
  <si>
    <t>5190 / 5194 - 75 verjaardag van CoBrA - Zegels uit blok BL324: (①EUROPE: w=€2,53)</t>
  </si>
  <si>
    <t>▬ Philanews Nr. 4 /2023 (pg. 8 - 9) ▬</t>
  </si>
  <si>
    <t>5195 / 5199 - Kenmerkende auto's uit België - Zegels uit blok BL325: (②: w=€2,72)</t>
  </si>
  <si>
    <t>▬ Philanews Nr. 4 /2023 (pg. 14 - 15) ▬</t>
  </si>
  <si>
    <t>▬ Philanews Nr. 2 /2021 (pg. 18 - 19) ▬</t>
  </si>
  <si>
    <r>
      <t>Philanews (</t>
    </r>
    <r>
      <rPr>
        <sz val="11"/>
        <color theme="0"/>
        <rFont val="Calibri"/>
        <family val="2"/>
        <scheme val="minor"/>
      </rPr>
      <t xml:space="preserve">+/- </t>
    </r>
    <r>
      <rPr>
        <sz val="22"/>
        <color theme="0"/>
        <rFont val="Calibri"/>
        <family val="2"/>
        <scheme val="minor"/>
      </rPr>
      <t>A4) (4902-5201) inventaris van:</t>
    </r>
  </si>
  <si>
    <t>5154 / 5158 - Prachtige overdekte galerijen in België - Zegels uit blok BL319:                   (②: w=€2,14)</t>
  </si>
  <si>
    <t>5178 - Wereldkampioenschap "breaking" in Leuven - Zegels uit V5-5178:                   (①World: w=€2,75)</t>
  </si>
  <si>
    <t>5200 / 5201 - Kerstzegels 2023 - Boekjes B182 &amp; B183: (①w=€1,36) &amp;                  (①EUROPE: w=€2,53)</t>
  </si>
  <si>
    <t>5147 - Nieuwe aangetekende postzegel: de kanoetstrandloper -                                                   Zegel uit boekje B181 (RA: w=€8,45 )</t>
  </si>
  <si>
    <t>5071 / 5075 - Charleroi: Art Nouveau tot Art Deco -Zegel uit blok BL308                       (①: w=€1,16 - met toeslag €1,16 )</t>
  </si>
  <si>
    <t>5066 / 5070 - Heerlijke en kenmerkende Belgisch kaassoorten -                                        Zegels uit blok BL307 - (①E: w=€2,09)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</si>
</sst>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m/yyyy;@"/>
    <numFmt numFmtId="165" formatCode="&quot;€&quot;\ #,##0.00"/>
    <numFmt numFmtId="166" formatCode="yyyy"/>
    <numFmt numFmtId="167" formatCode="[Red]&quot;?&quot;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8"/>
      <name val="Calibri"/>
      <family val="2"/>
      <scheme val="minor"/>
    </font>
    <font>
      <b/>
      <sz val="8"/>
      <color indexed="9"/>
      <name val="Verdana"/>
      <family val="2"/>
    </font>
    <font>
      <b/>
      <sz val="14"/>
      <name val="Arial"/>
      <family val="2"/>
    </font>
    <font>
      <b/>
      <sz val="11"/>
      <color theme="0"/>
      <name val="Arial"/>
      <family val="2"/>
    </font>
    <font>
      <b/>
      <sz val="9"/>
      <color rgb="FFFFC000"/>
      <name val="Verdana"/>
      <family val="2"/>
    </font>
    <font>
      <b/>
      <sz val="10"/>
      <color rgb="FF002060"/>
      <name val="Arial"/>
      <family val="2"/>
    </font>
    <font>
      <b/>
      <sz val="12"/>
      <color rgb="FF008000"/>
      <name val="Arial"/>
      <family val="2"/>
    </font>
    <font>
      <sz val="8"/>
      <color rgb="FF00B0F0"/>
      <name val="Calibri"/>
      <family val="2"/>
      <scheme val="minor"/>
    </font>
    <font>
      <sz val="8"/>
      <color rgb="FF00B0F0"/>
      <name val="Verdana"/>
      <family val="2"/>
    </font>
    <font>
      <sz val="8"/>
      <color rgb="FF00206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CC00"/>
      <name val="Arial"/>
      <family val="2"/>
    </font>
    <font>
      <b/>
      <sz val="11"/>
      <color rgb="FF92D050"/>
      <name val="Arial"/>
      <family val="2"/>
    </font>
    <font>
      <b/>
      <sz val="16"/>
      <color rgb="FFFF0000"/>
      <name val="Calibri"/>
      <family val="2"/>
      <scheme val="minor"/>
    </font>
    <font>
      <b/>
      <sz val="18"/>
      <color rgb="FF008000"/>
      <name val="Calibri"/>
      <family val="2"/>
      <scheme val="minor"/>
    </font>
    <font>
      <b/>
      <sz val="10"/>
      <color rgb="FFFFC000"/>
      <name val="Verdana"/>
      <family val="2"/>
    </font>
    <font>
      <sz val="15.4"/>
      <color rgb="FF363636"/>
      <name val="Segoe UI Light"/>
      <family val="2"/>
    </font>
    <font>
      <b/>
      <sz val="12"/>
      <color theme="0"/>
      <name val="Calibri"/>
      <family val="2"/>
    </font>
    <font>
      <sz val="12"/>
      <name val="Arial"/>
      <family val="2"/>
    </font>
    <font>
      <sz val="24"/>
      <color theme="0"/>
      <name val="Calibri"/>
      <family val="2"/>
      <scheme val="minor"/>
    </font>
    <font>
      <b/>
      <sz val="12"/>
      <color rgb="FF002060"/>
      <name val="Arial"/>
      <family val="2"/>
    </font>
    <font>
      <sz val="22"/>
      <color theme="0"/>
      <name val="Calibri"/>
      <family val="2"/>
      <scheme val="minor"/>
    </font>
    <font>
      <b/>
      <sz val="16"/>
      <name val="Verdana"/>
      <family val="2"/>
    </font>
    <font>
      <sz val="18"/>
      <color theme="0"/>
      <name val="Calibri"/>
      <family val="2"/>
      <scheme val="minor"/>
    </font>
    <font>
      <u/>
      <sz val="10"/>
      <color indexed="12"/>
      <name val="Arial"/>
      <family val="2"/>
    </font>
    <font>
      <b/>
      <sz val="12"/>
      <color rgb="FFFF0000"/>
      <name val="Calibri"/>
      <family val="2"/>
    </font>
    <font>
      <b/>
      <sz val="10"/>
      <name val="Verdana"/>
      <family val="2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Tahoma"/>
      <family val="2"/>
    </font>
    <font>
      <b/>
      <sz val="8"/>
      <color theme="0"/>
      <name val="Arial"/>
      <family val="2"/>
    </font>
    <font>
      <b/>
      <strike/>
      <sz val="8"/>
      <color theme="0"/>
      <name val="Arial"/>
      <family val="2"/>
    </font>
    <font>
      <b/>
      <u/>
      <sz val="10"/>
      <color indexed="12"/>
      <name val="Arial"/>
      <family val="2"/>
    </font>
    <font>
      <b/>
      <sz val="7"/>
      <color rgb="FF002060"/>
      <name val="Cambria"/>
      <family val="1"/>
    </font>
    <font>
      <sz val="7"/>
      <color theme="0"/>
      <name val="Cambria"/>
      <family val="1"/>
    </font>
    <font>
      <b/>
      <sz val="10"/>
      <color theme="0"/>
      <name val="Arial"/>
      <family val="2"/>
    </font>
    <font>
      <b/>
      <sz val="8"/>
      <color rgb="FF00B0F0"/>
      <name val="Calibri"/>
      <family val="2"/>
      <scheme val="minor"/>
    </font>
    <font>
      <b/>
      <sz val="9"/>
      <name val="Arial"/>
      <family val="2"/>
    </font>
    <font>
      <b/>
      <strike/>
      <sz val="9"/>
      <name val="Arial"/>
      <family val="2"/>
    </font>
    <font>
      <b/>
      <sz val="18"/>
      <name val="Verdana"/>
      <family val="2"/>
    </font>
    <font>
      <b/>
      <sz val="10"/>
      <color theme="0"/>
      <name val="Calibri"/>
      <family val="2"/>
      <scheme val="minor"/>
    </font>
    <font>
      <sz val="8"/>
      <color theme="0"/>
      <name val="Verdana"/>
      <family val="2"/>
    </font>
    <font>
      <b/>
      <sz val="9"/>
      <color indexed="12"/>
      <name val="Arial"/>
      <family val="2"/>
    </font>
    <font>
      <b/>
      <sz val="9"/>
      <color rgb="FFFF0000"/>
      <name val="Arial"/>
      <family val="2"/>
    </font>
    <font>
      <b/>
      <sz val="9"/>
      <color rgb="FF00B050"/>
      <name val="Arial"/>
      <family val="2"/>
    </font>
    <font>
      <b/>
      <sz val="11"/>
      <color rgb="FF00B050"/>
      <name val="Calibri"/>
      <family val="2"/>
      <scheme val="minor"/>
    </font>
    <font>
      <b/>
      <sz val="18"/>
      <name val="Arial"/>
      <family val="2"/>
    </font>
    <font>
      <sz val="11"/>
      <name val="Calibri"/>
      <family val="2"/>
      <scheme val="minor"/>
    </font>
    <font>
      <b/>
      <sz val="12"/>
      <color rgb="FF00CC00"/>
      <name val="Arial"/>
      <family val="2"/>
    </font>
    <font>
      <b/>
      <sz val="10"/>
      <color theme="0"/>
      <name val="Verdana"/>
      <family val="2"/>
    </font>
    <font>
      <b/>
      <sz val="10"/>
      <color rgb="FF0000FF"/>
      <name val="Verdana"/>
      <family val="2"/>
    </font>
    <font>
      <b/>
      <sz val="9"/>
      <color rgb="FFFF0000"/>
      <name val="Verdana"/>
      <family val="2"/>
    </font>
    <font>
      <b/>
      <sz val="9"/>
      <color rgb="FFFFC000"/>
      <name val="Tahoma"/>
      <family val="2"/>
    </font>
    <font>
      <b/>
      <i/>
      <sz val="10"/>
      <color theme="0"/>
      <name val="Verdana"/>
      <family val="2"/>
    </font>
    <font>
      <b/>
      <sz val="11"/>
      <color rgb="FF008000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8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008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9" tint="0.79995117038483843"/>
      </patternFill>
    </fill>
    <fill>
      <patternFill patternType="solid">
        <fgColor rgb="FFBACDE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gray0625">
        <bgColor rgb="FFFFE7E7"/>
      </patternFill>
    </fill>
    <fill>
      <patternFill patternType="gray0625">
        <bgColor theme="0" tint="-0.14996795556505021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56"/>
      </left>
      <right/>
      <top style="thick">
        <color auto="1"/>
      </top>
      <bottom style="double">
        <color theme="0"/>
      </bottom>
      <diagonal/>
    </border>
    <border>
      <left/>
      <right style="thick">
        <color theme="0"/>
      </right>
      <top style="thick">
        <color auto="1"/>
      </top>
      <bottom style="double">
        <color theme="0"/>
      </bottom>
      <diagonal/>
    </border>
    <border>
      <left style="thick">
        <color theme="0"/>
      </left>
      <right style="thick">
        <color theme="0"/>
      </right>
      <top style="thick">
        <color auto="1"/>
      </top>
      <bottom style="double">
        <color theme="0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hair">
        <color theme="0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double">
        <color theme="0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hair">
        <color theme="0"/>
      </bottom>
      <diagonal/>
    </border>
    <border>
      <left/>
      <right/>
      <top style="double">
        <color theme="0"/>
      </top>
      <bottom/>
      <diagonal/>
    </border>
    <border>
      <left/>
      <right/>
      <top/>
      <bottom style="double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indexed="64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/>
      <bottom style="thick">
        <color auto="1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00CC00"/>
      </left>
      <right style="medium">
        <color rgb="FF00CC00"/>
      </right>
      <top style="medium">
        <color rgb="FF00CC00"/>
      </top>
      <bottom style="medium">
        <color rgb="FF00CC00"/>
      </bottom>
      <diagonal/>
    </border>
    <border>
      <left style="double">
        <color rgb="FFFFC000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56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theme="0"/>
      </top>
      <bottom style="hair">
        <color auto="1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 style="medium">
        <color theme="0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</borders>
  <cellStyleXfs count="27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8" fillId="4" borderId="2" xfId="2" applyFont="1" applyFill="1" applyBorder="1" applyAlignment="1" applyProtection="1">
      <alignment horizontal="left"/>
      <protection locked="0"/>
    </xf>
    <xf numFmtId="0" fontId="1" fillId="5" borderId="0" xfId="0" applyFont="1" applyFill="1" applyAlignment="1">
      <alignment wrapText="1"/>
    </xf>
    <xf numFmtId="164" fontId="12" fillId="3" borderId="2" xfId="2" applyNumberFormat="1" applyFont="1" applyFill="1" applyBorder="1" applyAlignment="1">
      <alignment horizontal="center"/>
    </xf>
    <xf numFmtId="0" fontId="16" fillId="3" borderId="0" xfId="0" applyFont="1" applyFill="1"/>
    <xf numFmtId="0" fontId="17" fillId="3" borderId="0" xfId="1" applyFont="1" applyFill="1" applyAlignment="1">
      <alignment horizontal="center"/>
    </xf>
    <xf numFmtId="0" fontId="18" fillId="3" borderId="0" xfId="2" applyFont="1" applyFill="1" applyAlignment="1" applyProtection="1">
      <alignment horizontal="center"/>
      <protection locked="0"/>
    </xf>
    <xf numFmtId="0" fontId="16" fillId="0" borderId="0" xfId="0" applyFont="1"/>
    <xf numFmtId="0" fontId="11" fillId="8" borderId="7" xfId="2" applyFont="1" applyFill="1" applyBorder="1" applyAlignment="1">
      <alignment horizontal="left" vertical="center" wrapText="1"/>
    </xf>
    <xf numFmtId="0" fontId="19" fillId="0" borderId="0" xfId="0" applyFont="1"/>
    <xf numFmtId="0" fontId="4" fillId="9" borderId="2" xfId="2" applyFont="1" applyFill="1" applyBorder="1" applyAlignment="1" applyProtection="1">
      <alignment horizontal="center"/>
      <protection locked="0"/>
    </xf>
    <xf numFmtId="164" fontId="27" fillId="2" borderId="6" xfId="2" applyNumberFormat="1" applyFont="1" applyFill="1" applyBorder="1" applyAlignment="1">
      <alignment horizontal="center" vertical="center" wrapText="1"/>
    </xf>
    <xf numFmtId="0" fontId="8" fillId="2" borderId="2" xfId="2" applyFont="1" applyFill="1" applyBorder="1" applyAlignment="1" applyProtection="1">
      <alignment horizontal="left"/>
      <protection locked="0"/>
    </xf>
    <xf numFmtId="0" fontId="28" fillId="10" borderId="0" xfId="13" applyFont="1" applyFill="1" applyAlignment="1">
      <alignment vertical="center"/>
    </xf>
    <xf numFmtId="0" fontId="25" fillId="10" borderId="0" xfId="0" applyFont="1" applyFill="1"/>
    <xf numFmtId="0" fontId="0" fillId="10" borderId="8" xfId="0" applyFill="1" applyBorder="1"/>
    <xf numFmtId="0" fontId="0" fillId="10" borderId="0" xfId="0" applyFill="1"/>
    <xf numFmtId="0" fontId="10" fillId="3" borderId="10" xfId="2" applyFont="1" applyFill="1" applyBorder="1" applyAlignment="1">
      <alignment wrapText="1"/>
    </xf>
    <xf numFmtId="166" fontId="14" fillId="3" borderId="0" xfId="7" applyNumberFormat="1" applyFont="1" applyFill="1" applyAlignment="1">
      <alignment vertical="top"/>
    </xf>
    <xf numFmtId="166" fontId="14" fillId="3" borderId="14" xfId="7" applyNumberFormat="1" applyFont="1" applyFill="1" applyBorder="1" applyAlignment="1">
      <alignment vertical="top"/>
    </xf>
    <xf numFmtId="0" fontId="7" fillId="9" borderId="2" xfId="2" applyFont="1" applyFill="1" applyBorder="1" applyAlignment="1" applyProtection="1">
      <alignment horizontal="left"/>
      <protection locked="0"/>
    </xf>
    <xf numFmtId="0" fontId="26" fillId="3" borderId="13" xfId="7" applyFont="1" applyFill="1" applyBorder="1" applyAlignment="1">
      <alignment vertical="top"/>
    </xf>
    <xf numFmtId="166" fontId="29" fillId="3" borderId="16" xfId="7" applyNumberFormat="1" applyFont="1" applyFill="1" applyBorder="1" applyAlignment="1">
      <alignment vertical="top"/>
    </xf>
    <xf numFmtId="164" fontId="26" fillId="3" borderId="13" xfId="7" applyNumberFormat="1" applyFont="1" applyFill="1" applyBorder="1" applyAlignment="1">
      <alignment horizontal="left" vertical="top"/>
    </xf>
    <xf numFmtId="0" fontId="1" fillId="0" borderId="0" xfId="22"/>
    <xf numFmtId="0" fontId="32" fillId="10" borderId="0" xfId="0" applyFont="1" applyFill="1" applyAlignment="1">
      <alignment horizontal="center" vertical="center"/>
    </xf>
    <xf numFmtId="0" fontId="24" fillId="3" borderId="11" xfId="2" applyFont="1" applyFill="1" applyBorder="1" applyAlignment="1">
      <alignment horizontal="center" vertical="center" wrapText="1"/>
    </xf>
    <xf numFmtId="0" fontId="34" fillId="11" borderId="13" xfId="7" applyFont="1" applyFill="1" applyBorder="1" applyAlignment="1">
      <alignment vertical="top"/>
    </xf>
    <xf numFmtId="0" fontId="31" fillId="12" borderId="15" xfId="7" applyFont="1" applyFill="1" applyBorder="1" applyAlignment="1">
      <alignment horizontal="left" vertical="center" wrapText="1"/>
    </xf>
    <xf numFmtId="0" fontId="20" fillId="3" borderId="9" xfId="2" applyFont="1" applyFill="1" applyBorder="1" applyAlignment="1">
      <alignment horizontal="center" vertical="center"/>
    </xf>
    <xf numFmtId="165" fontId="13" fillId="3" borderId="14" xfId="1" applyNumberFormat="1" applyFont="1" applyFill="1" applyBorder="1" applyAlignment="1">
      <alignment vertical="top"/>
    </xf>
    <xf numFmtId="165" fontId="13" fillId="3" borderId="17" xfId="1" applyNumberFormat="1" applyFont="1" applyFill="1" applyBorder="1" applyAlignment="1">
      <alignment vertical="top"/>
    </xf>
    <xf numFmtId="0" fontId="24" fillId="3" borderId="19" xfId="2" applyFont="1" applyFill="1" applyBorder="1" applyAlignment="1">
      <alignment horizontal="center" vertical="center" wrapText="1"/>
    </xf>
    <xf numFmtId="3" fontId="38" fillId="0" borderId="0" xfId="2" applyNumberFormat="1" applyFont="1" applyAlignment="1">
      <alignment horizontal="left" vertical="top" textRotation="90"/>
    </xf>
    <xf numFmtId="0" fontId="0" fillId="10" borderId="0" xfId="0" applyFill="1" applyAlignment="1">
      <alignment vertical="center" wrapText="1"/>
    </xf>
    <xf numFmtId="0" fontId="26" fillId="11" borderId="13" xfId="7" applyFont="1" applyFill="1" applyBorder="1" applyAlignment="1">
      <alignment vertical="top"/>
    </xf>
    <xf numFmtId="0" fontId="30" fillId="10" borderId="8" xfId="0" applyFont="1" applyFill="1" applyBorder="1"/>
    <xf numFmtId="166" fontId="39" fillId="3" borderId="0" xfId="7" applyNumberFormat="1" applyFont="1" applyFill="1" applyAlignment="1">
      <alignment vertical="center"/>
    </xf>
    <xf numFmtId="166" fontId="40" fillId="3" borderId="0" xfId="7" applyNumberFormat="1" applyFont="1" applyFill="1" applyAlignment="1">
      <alignment vertical="center"/>
    </xf>
    <xf numFmtId="166" fontId="14" fillId="3" borderId="0" xfId="7" applyNumberFormat="1" applyFont="1" applyFill="1" applyAlignment="1">
      <alignment vertical="center"/>
    </xf>
    <xf numFmtId="0" fontId="41" fillId="5" borderId="0" xfId="23" applyFont="1" applyFill="1" applyAlignment="1" applyProtection="1"/>
    <xf numFmtId="166" fontId="42" fillId="3" borderId="0" xfId="7" applyNumberFormat="1" applyFont="1" applyFill="1" applyAlignment="1">
      <alignment vertical="top"/>
    </xf>
    <xf numFmtId="165" fontId="43" fillId="3" borderId="17" xfId="1" applyNumberFormat="1" applyFont="1" applyFill="1" applyBorder="1" applyAlignment="1">
      <alignment vertical="top"/>
    </xf>
    <xf numFmtId="166" fontId="39" fillId="3" borderId="0" xfId="7" applyNumberFormat="1" applyFont="1" applyFill="1" applyAlignment="1">
      <alignment horizontal="right" vertical="center"/>
    </xf>
    <xf numFmtId="164" fontId="26" fillId="3" borderId="0" xfId="7" applyNumberFormat="1" applyFont="1" applyFill="1" applyAlignment="1">
      <alignment horizontal="left" vertical="top"/>
    </xf>
    <xf numFmtId="166" fontId="44" fillId="3" borderId="0" xfId="7" applyNumberFormat="1" applyFont="1" applyFill="1" applyAlignment="1">
      <alignment vertical="top"/>
    </xf>
    <xf numFmtId="165" fontId="13" fillId="3" borderId="0" xfId="1" applyNumberFormat="1" applyFont="1" applyFill="1" applyAlignment="1">
      <alignment vertical="top"/>
    </xf>
    <xf numFmtId="0" fontId="46" fillId="4" borderId="2" xfId="2" applyFont="1" applyFill="1" applyBorder="1" applyAlignment="1" applyProtection="1">
      <alignment horizontal="left"/>
      <protection locked="0"/>
    </xf>
    <xf numFmtId="0" fontId="47" fillId="4" borderId="2" xfId="2" applyFont="1" applyFill="1" applyBorder="1" applyAlignment="1" applyProtection="1">
      <alignment horizontal="left"/>
      <protection locked="0"/>
    </xf>
    <xf numFmtId="0" fontId="1" fillId="5" borderId="0" xfId="0" applyFont="1" applyFill="1"/>
    <xf numFmtId="0" fontId="41" fillId="5" borderId="18" xfId="23" applyFont="1" applyFill="1" applyBorder="1" applyAlignment="1" applyProtection="1">
      <alignment horizontal="left"/>
    </xf>
    <xf numFmtId="0" fontId="19" fillId="5" borderId="0" xfId="0" applyFont="1" applyFill="1"/>
    <xf numFmtId="0" fontId="37" fillId="5" borderId="0" xfId="0" applyFont="1" applyFill="1"/>
    <xf numFmtId="0" fontId="11" fillId="15" borderId="20" xfId="2" applyFont="1" applyFill="1" applyBorder="1" applyAlignment="1">
      <alignment horizontal="center" vertical="center" wrapText="1"/>
    </xf>
    <xf numFmtId="0" fontId="50" fillId="13" borderId="0" xfId="1" applyFont="1" applyFill="1" applyAlignment="1">
      <alignment horizontal="center" vertical="center"/>
    </xf>
    <xf numFmtId="4" fontId="50" fillId="13" borderId="0" xfId="1" applyNumberFormat="1" applyFont="1" applyFill="1" applyAlignment="1">
      <alignment horizontal="left" vertical="center"/>
    </xf>
    <xf numFmtId="0" fontId="36" fillId="16" borderId="23" xfId="24" applyFont="1" applyFill="1" applyBorder="1" applyAlignment="1">
      <alignment horizontal="center" vertical="center"/>
    </xf>
    <xf numFmtId="0" fontId="54" fillId="16" borderId="23" xfId="24" applyFont="1" applyFill="1" applyBorder="1" applyAlignment="1">
      <alignment horizontal="center" vertical="center"/>
    </xf>
    <xf numFmtId="0" fontId="36" fillId="13" borderId="0" xfId="25" applyFont="1" applyFill="1" applyAlignment="1">
      <alignment horizontal="center" vertical="center"/>
    </xf>
    <xf numFmtId="167" fontId="45" fillId="13" borderId="0" xfId="2" applyNumberFormat="1" applyFont="1" applyFill="1" applyAlignment="1">
      <alignment horizontal="center" vertical="center"/>
    </xf>
    <xf numFmtId="0" fontId="4" fillId="4" borderId="24" xfId="2" applyFont="1" applyFill="1" applyBorder="1" applyAlignment="1" applyProtection="1">
      <alignment horizontal="center" vertical="center"/>
      <protection locked="0"/>
    </xf>
    <xf numFmtId="0" fontId="4" fillId="2" borderId="0" xfId="2" applyFont="1" applyFill="1" applyAlignment="1" applyProtection="1">
      <alignment horizontal="center" vertical="center"/>
      <protection locked="0"/>
    </xf>
    <xf numFmtId="0" fontId="50" fillId="17" borderId="0" xfId="1" applyFont="1" applyFill="1" applyAlignment="1">
      <alignment horizontal="center" vertical="center"/>
    </xf>
    <xf numFmtId="0" fontId="22" fillId="0" borderId="8" xfId="22" applyFont="1" applyBorder="1" applyAlignment="1">
      <alignment horizontal="center" vertical="center" wrapText="1"/>
    </xf>
    <xf numFmtId="0" fontId="23" fillId="0" borderId="3" xfId="22" applyFont="1" applyBorder="1" applyAlignment="1">
      <alignment horizontal="center" vertical="center" wrapText="1"/>
    </xf>
    <xf numFmtId="0" fontId="15" fillId="7" borderId="29" xfId="2" applyFont="1" applyFill="1" applyBorder="1" applyAlignment="1">
      <alignment horizontal="center" vertical="center" wrapText="1"/>
    </xf>
    <xf numFmtId="0" fontId="56" fillId="5" borderId="0" xfId="22" applyFont="1" applyFill="1" applyAlignment="1">
      <alignment wrapText="1"/>
    </xf>
    <xf numFmtId="0" fontId="6" fillId="3" borderId="30" xfId="2" applyFont="1" applyFill="1" applyBorder="1" applyAlignment="1">
      <alignment horizontal="center" vertical="center"/>
    </xf>
    <xf numFmtId="0" fontId="57" fillId="3" borderId="31" xfId="2" applyFont="1" applyFill="1" applyBorder="1" applyAlignment="1">
      <alignment horizontal="center" vertical="center"/>
    </xf>
    <xf numFmtId="0" fontId="4" fillId="4" borderId="32" xfId="2" applyFont="1" applyFill="1" applyBorder="1" applyAlignment="1" applyProtection="1">
      <alignment horizontal="center" vertical="center"/>
      <protection locked="0"/>
    </xf>
    <xf numFmtId="0" fontId="4" fillId="4" borderId="33" xfId="2" applyFont="1" applyFill="1" applyBorder="1" applyAlignment="1" applyProtection="1">
      <alignment horizontal="center" vertical="center"/>
      <protection locked="0"/>
    </xf>
    <xf numFmtId="166" fontId="14" fillId="3" borderId="14" xfId="7" applyNumberFormat="1" applyFont="1" applyFill="1" applyBorder="1" applyAlignment="1">
      <alignment horizontal="center" vertical="top"/>
    </xf>
    <xf numFmtId="0" fontId="26" fillId="3" borderId="13" xfId="7" applyFont="1" applyFill="1" applyBorder="1" applyAlignment="1">
      <alignment horizontal="left" vertical="top"/>
    </xf>
    <xf numFmtId="0" fontId="58" fillId="3" borderId="34" xfId="1" applyFont="1" applyFill="1" applyBorder="1" applyAlignment="1">
      <alignment horizontal="left" vertical="center"/>
    </xf>
    <xf numFmtId="0" fontId="59" fillId="3" borderId="0" xfId="1" applyFont="1" applyFill="1" applyAlignment="1">
      <alignment horizontal="right" vertical="center"/>
    </xf>
    <xf numFmtId="0" fontId="60" fillId="3" borderId="0" xfId="1" applyFont="1" applyFill="1" applyAlignment="1">
      <alignment horizontal="left" vertical="center"/>
    </xf>
    <xf numFmtId="0" fontId="58" fillId="3" borderId="0" xfId="1" applyFont="1" applyFill="1" applyAlignment="1">
      <alignment horizontal="left" vertical="center"/>
    </xf>
    <xf numFmtId="164" fontId="58" fillId="3" borderId="0" xfId="1" applyNumberFormat="1" applyFont="1" applyFill="1" applyAlignment="1">
      <alignment horizontal="left" vertical="center"/>
    </xf>
    <xf numFmtId="0" fontId="36" fillId="13" borderId="0" xfId="24" applyFont="1" applyFill="1" applyAlignment="1">
      <alignment horizontal="center" vertical="center"/>
    </xf>
    <xf numFmtId="0" fontId="1" fillId="0" borderId="0" xfId="26"/>
    <xf numFmtId="0" fontId="58" fillId="0" borderId="34" xfId="1" applyFont="1" applyBorder="1" applyAlignment="1">
      <alignment horizontal="left" vertical="center"/>
    </xf>
    <xf numFmtId="165" fontId="61" fillId="3" borderId="35" xfId="1" applyNumberFormat="1" applyFont="1" applyFill="1" applyBorder="1" applyAlignment="1">
      <alignment vertical="center"/>
    </xf>
    <xf numFmtId="0" fontId="60" fillId="3" borderId="35" xfId="1" applyFont="1" applyFill="1" applyBorder="1" applyAlignment="1">
      <alignment horizontal="left" vertical="center"/>
    </xf>
    <xf numFmtId="164" fontId="62" fillId="3" borderId="0" xfId="1" applyNumberFormat="1" applyFont="1" applyFill="1" applyAlignment="1">
      <alignment horizontal="left" vertical="center"/>
    </xf>
    <xf numFmtId="0" fontId="6" fillId="18" borderId="36" xfId="2" applyFont="1" applyFill="1" applyBorder="1" applyAlignment="1">
      <alignment horizontal="center" vertical="top" wrapText="1"/>
    </xf>
    <xf numFmtId="0" fontId="63" fillId="19" borderId="37" xfId="2" applyFont="1" applyFill="1" applyBorder="1" applyAlignment="1">
      <alignment horizontal="center" vertical="top" wrapText="1"/>
    </xf>
    <xf numFmtId="0" fontId="7" fillId="3" borderId="9" xfId="2" applyFont="1" applyFill="1" applyBorder="1" applyAlignment="1">
      <alignment horizontal="center"/>
    </xf>
    <xf numFmtId="0" fontId="64" fillId="3" borderId="9" xfId="2" applyFont="1" applyFill="1" applyBorder="1" applyAlignment="1">
      <alignment horizontal="center"/>
    </xf>
    <xf numFmtId="0" fontId="65" fillId="22" borderId="40" xfId="2" applyFont="1" applyFill="1" applyBorder="1" applyAlignment="1">
      <alignment horizontal="center"/>
    </xf>
    <xf numFmtId="0" fontId="66" fillId="22" borderId="41" xfId="2" applyFont="1" applyFill="1" applyBorder="1" applyAlignment="1">
      <alignment horizontal="center"/>
    </xf>
    <xf numFmtId="0" fontId="8" fillId="3" borderId="42" xfId="2" applyFont="1" applyFill="1" applyBorder="1" applyAlignment="1">
      <alignment horizontal="left"/>
    </xf>
    <xf numFmtId="0" fontId="8" fillId="3" borderId="43" xfId="2" applyFont="1" applyFill="1" applyBorder="1" applyAlignment="1">
      <alignment horizontal="left"/>
    </xf>
    <xf numFmtId="0" fontId="65" fillId="2" borderId="40" xfId="2" applyFont="1" applyFill="1" applyBorder="1" applyAlignment="1">
      <alignment horizontal="center"/>
    </xf>
    <xf numFmtId="0" fontId="66" fillId="2" borderId="44" xfId="2" applyFont="1" applyFill="1" applyBorder="1" applyAlignment="1">
      <alignment horizontal="center"/>
    </xf>
    <xf numFmtId="0" fontId="67" fillId="15" borderId="25" xfId="2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0" fillId="3" borderId="0" xfId="0" applyFill="1"/>
    <xf numFmtId="0" fontId="1" fillId="3" borderId="0" xfId="22" applyFill="1"/>
    <xf numFmtId="0" fontId="1" fillId="3" borderId="0" xfId="26" applyFill="1"/>
    <xf numFmtId="0" fontId="58" fillId="3" borderId="34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3" borderId="13" xfId="7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6" fillId="3" borderId="13" xfId="7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6" fillId="3" borderId="0" xfId="7" applyFont="1" applyFill="1" applyAlignment="1">
      <alignment horizontal="center" vertical="top" wrapText="1"/>
    </xf>
    <xf numFmtId="0" fontId="26" fillId="3" borderId="16" xfId="7" applyFont="1" applyFill="1" applyBorder="1" applyAlignment="1">
      <alignment horizontal="center" vertical="top" wrapText="1"/>
    </xf>
    <xf numFmtId="0" fontId="26" fillId="3" borderId="13" xfId="7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48" fillId="14" borderId="20" xfId="1" applyFont="1" applyFill="1" applyBorder="1" applyAlignment="1">
      <alignment horizontal="center" vertical="center" wrapText="1"/>
    </xf>
    <xf numFmtId="0" fontId="55" fillId="14" borderId="21" xfId="0" applyFont="1" applyFill="1" applyBorder="1" applyAlignment="1">
      <alignment horizontal="center" vertical="center" wrapText="1"/>
    </xf>
    <xf numFmtId="0" fontId="55" fillId="14" borderId="21" xfId="0" applyFont="1" applyFill="1" applyBorder="1" applyAlignment="1">
      <alignment vertical="center" wrapText="1"/>
    </xf>
    <xf numFmtId="0" fontId="55" fillId="14" borderId="28" xfId="0" applyFont="1" applyFill="1" applyBorder="1" applyAlignment="1">
      <alignment vertical="center" wrapText="1"/>
    </xf>
    <xf numFmtId="0" fontId="5" fillId="6" borderId="26" xfId="2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1" fillId="0" borderId="22" xfId="23" applyFont="1" applyFill="1" applyBorder="1" applyAlignment="1" applyProtection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0" xfId="0" applyAlignment="1">
      <alignment wrapText="1"/>
    </xf>
    <xf numFmtId="0" fontId="9" fillId="4" borderId="3" xfId="13" applyFont="1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4" fillId="3" borderId="11" xfId="2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8" fillId="15" borderId="45" xfId="2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20" borderId="38" xfId="2" applyFont="1" applyFill="1" applyBorder="1" applyAlignment="1">
      <alignment vertical="center" textRotation="90" wrapText="1"/>
    </xf>
    <xf numFmtId="0" fontId="6" fillId="20" borderId="39" xfId="2" applyFont="1" applyFill="1" applyBorder="1" applyAlignment="1">
      <alignment vertical="center" textRotation="90" wrapText="1"/>
    </xf>
    <xf numFmtId="0" fontId="6" fillId="21" borderId="38" xfId="2" applyFont="1" applyFill="1" applyBorder="1" applyAlignment="1">
      <alignment vertical="center" textRotation="90" wrapText="1"/>
    </xf>
    <xf numFmtId="0" fontId="6" fillId="21" borderId="39" xfId="2" applyFont="1" applyFill="1" applyBorder="1" applyAlignment="1">
      <alignment vertical="center" textRotation="90" wrapText="1"/>
    </xf>
    <xf numFmtId="0" fontId="49" fillId="13" borderId="0" xfId="0" applyFont="1" applyFill="1" applyAlignment="1">
      <alignment horizontal="center" vertical="center" textRotation="90" wrapText="1"/>
    </xf>
    <xf numFmtId="0" fontId="67" fillId="15" borderId="13" xfId="2" applyFont="1" applyFill="1" applyBorder="1" applyAlignment="1">
      <alignment horizontal="center" vertical="center" wrapText="1"/>
    </xf>
  </cellXfs>
  <cellStyles count="27">
    <cellStyle name="Hyperlink" xfId="23" builtinId="8"/>
    <cellStyle name="Standaard" xfId="0" builtinId="0"/>
    <cellStyle name="Standaard 10" xfId="13" xr:uid="{00000000-0005-0000-0000-000002000000}"/>
    <cellStyle name="Standaard 10 2 3" xfId="22" xr:uid="{00000000-0005-0000-0000-000003000000}"/>
    <cellStyle name="Standaard 11" xfId="15" xr:uid="{00000000-0005-0000-0000-000004000000}"/>
    <cellStyle name="Standaard 11 2" xfId="16" xr:uid="{00000000-0005-0000-0000-000005000000}"/>
    <cellStyle name="Standaard 12" xfId="17" xr:uid="{00000000-0005-0000-0000-000006000000}"/>
    <cellStyle name="Standaard 14" xfId="21" xr:uid="{00000000-0005-0000-0000-000007000000}"/>
    <cellStyle name="Standaard 2" xfId="2" xr:uid="{00000000-0005-0000-0000-000008000000}"/>
    <cellStyle name="Standaard 2 2" xfId="7" xr:uid="{00000000-0005-0000-0000-000009000000}"/>
    <cellStyle name="Standaard 2 3 3" xfId="24" xr:uid="{98E5FC1B-AE1C-48A7-BBB7-A895F8A2895B}"/>
    <cellStyle name="Standaard 2 3 3 2" xfId="25" xr:uid="{38E2B215-1F7C-4C06-B7DA-CB258AD6C420}"/>
    <cellStyle name="Standaard 20" xfId="26" xr:uid="{CBEA83A4-97F2-4631-B7B8-2DC38BB5A172}"/>
    <cellStyle name="Standaard 3" xfId="3" xr:uid="{00000000-0005-0000-0000-00000A000000}"/>
    <cellStyle name="Standaard 3 2" xfId="1" xr:uid="{00000000-0005-0000-0000-00000B000000}"/>
    <cellStyle name="Standaard 3 2 2" xfId="11" xr:uid="{00000000-0005-0000-0000-00000C000000}"/>
    <cellStyle name="Standaard 4" xfId="5" xr:uid="{00000000-0005-0000-0000-00000D000000}"/>
    <cellStyle name="Standaard 4 2" xfId="8" xr:uid="{00000000-0005-0000-0000-00000E000000}"/>
    <cellStyle name="Standaard 4 2 2" xfId="18" xr:uid="{00000000-0005-0000-0000-00000F000000}"/>
    <cellStyle name="Standaard 5" xfId="6" xr:uid="{00000000-0005-0000-0000-000010000000}"/>
    <cellStyle name="Standaard 6" xfId="9" xr:uid="{00000000-0005-0000-0000-000011000000}"/>
    <cellStyle name="Standaard 7" xfId="4" xr:uid="{00000000-0005-0000-0000-000012000000}"/>
    <cellStyle name="Standaard 8" xfId="10" xr:uid="{00000000-0005-0000-0000-000013000000}"/>
    <cellStyle name="Standaard 8 2" xfId="19" xr:uid="{00000000-0005-0000-0000-000014000000}"/>
    <cellStyle name="Standaard 8 3" xfId="14" xr:uid="{00000000-0005-0000-0000-000015000000}"/>
    <cellStyle name="Standaard 8 3 2" xfId="20" xr:uid="{00000000-0005-0000-0000-000016000000}"/>
    <cellStyle name="Standaard 9" xfId="12" xr:uid="{00000000-0005-0000-0000-000017000000}"/>
  </cellStyles>
  <dxfs count="102"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8000"/>
      <color rgb="FFFFCCCC"/>
      <color rgb="FFCCFFCC"/>
      <color rgb="FFCCFF99"/>
      <color rgb="FF00CC00"/>
      <color rgb="FFFFFFFF"/>
      <color rgb="FFBACDE4"/>
      <color rgb="FFAAC2DE"/>
      <color rgb="FFF5FBBB"/>
      <color rgb="FFFF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1747721</xdr:colOff>
      <xdr:row>5</xdr:row>
      <xdr:rowOff>103550</xdr:rowOff>
    </xdr:from>
    <xdr:ext cx="527917" cy="372021"/>
    <xdr:sp macro="" textlink="">
      <xdr:nvSpPr>
        <xdr:cNvPr id="3" name="Ova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42181" y="1619930"/>
          <a:ext cx="527917" cy="37202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rtlCol="0" anchor="ctr">
          <a:spAutoFit/>
        </a:bodyPr>
        <a:lstStyle/>
        <a:p>
          <a:pPr algn="ctr"/>
          <a:r>
            <a:rPr lang="nl-NL" sz="1100" b="1"/>
            <a:t>MZ</a:t>
          </a:r>
        </a:p>
      </xdr:txBody>
    </xdr:sp>
    <xdr:clientData/>
  </xdr:oneCellAnchor>
  <xdr:twoCellAnchor editAs="oneCell">
    <xdr:from>
      <xdr:col>7</xdr:col>
      <xdr:colOff>76200</xdr:colOff>
      <xdr:row>5</xdr:row>
      <xdr:rowOff>45720</xdr:rowOff>
    </xdr:from>
    <xdr:to>
      <xdr:col>7</xdr:col>
      <xdr:colOff>523875</xdr:colOff>
      <xdr:row>5</xdr:row>
      <xdr:rowOff>517199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73DAEF1C-4DFD-4D56-9C7E-806D4381B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9900" y="1562100"/>
          <a:ext cx="447675" cy="471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ostzegelalbum-be.jouwweb.be/" TargetMode="External"/><Relationship Id="rId1" Type="http://schemas.openxmlformats.org/officeDocument/2006/relationships/hyperlink" Target="https://postzegelalbum-be.weebly.com/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211"/>
  <sheetViews>
    <sheetView showZeros="0" tabSelected="1" view="pageBreakPreview" topLeftCell="A182" zoomScale="60" zoomScaleNormal="100" workbookViewId="0">
      <selection activeCell="E211" sqref="E211"/>
    </sheetView>
  </sheetViews>
  <sheetFormatPr defaultColWidth="8.88671875" defaultRowHeight="14.4" x14ac:dyDescent="0.3"/>
  <cols>
    <col min="1" max="1" width="2.5546875" customWidth="1"/>
    <col min="2" max="2" width="11.33203125" customWidth="1"/>
    <col min="3" max="3" width="6.44140625" customWidth="1"/>
    <col min="4" max="4" width="36" customWidth="1"/>
    <col min="5" max="5" width="35.44140625" customWidth="1"/>
    <col min="6" max="6" width="6.109375" customWidth="1"/>
    <col min="7" max="7" width="2.21875" customWidth="1"/>
    <col min="8" max="8" width="9.44140625" customWidth="1"/>
    <col min="9" max="9" width="2.44140625" customWidth="1"/>
    <col min="10" max="10" width="5.44140625" style="9" customWidth="1"/>
    <col min="11" max="11" width="7.21875" customWidth="1"/>
    <col min="12" max="12" width="35.88671875" customWidth="1"/>
    <col min="13" max="13" width="2.44140625" style="7" customWidth="1"/>
    <col min="15" max="15" width="9.44140625" bestFit="1" customWidth="1"/>
    <col min="16" max="16" width="1.6640625" customWidth="1"/>
  </cols>
  <sheetData>
    <row r="2" spans="1:16" ht="15" thickBot="1" x14ac:dyDescent="0.35"/>
    <row r="3" spans="1:16" ht="26.4" customHeight="1" thickBot="1" x14ac:dyDescent="0.35">
      <c r="A3" s="15"/>
      <c r="B3" s="16"/>
      <c r="C3" s="16"/>
      <c r="D3" s="25" t="s">
        <v>60</v>
      </c>
      <c r="E3" s="16"/>
      <c r="F3" s="16"/>
      <c r="G3" s="55"/>
      <c r="H3" s="94" t="s">
        <v>195</v>
      </c>
      <c r="I3" s="55"/>
      <c r="J3" s="112" t="s">
        <v>127</v>
      </c>
      <c r="K3" s="113"/>
      <c r="L3" s="114"/>
      <c r="M3" s="114"/>
      <c r="N3" s="114"/>
      <c r="O3" s="115"/>
      <c r="P3" s="96"/>
    </row>
    <row r="4" spans="1:16" ht="28.8" customHeight="1" thickBot="1" x14ac:dyDescent="0.6">
      <c r="A4" s="36" t="s">
        <v>235</v>
      </c>
      <c r="B4" s="14"/>
      <c r="C4" s="13"/>
      <c r="D4" s="14"/>
      <c r="E4" s="14"/>
      <c r="F4" s="14"/>
      <c r="G4" s="54"/>
      <c r="H4" s="95">
        <f>COUNTIF(H9:H500,"◄")</f>
        <v>16</v>
      </c>
      <c r="I4" s="62" t="str">
        <f>IF(COUNTIF(I9:I819,"◄?►")&gt;=1,"◄?►","")</f>
        <v/>
      </c>
      <c r="J4" s="116" t="s">
        <v>2</v>
      </c>
      <c r="K4" s="117"/>
      <c r="L4" s="63" t="s">
        <v>1</v>
      </c>
      <c r="M4" s="4"/>
      <c r="N4" s="128" t="s">
        <v>196</v>
      </c>
      <c r="O4" s="129"/>
      <c r="P4" s="96"/>
    </row>
    <row r="5" spans="1:16" ht="34.799999999999997" customHeight="1" thickTop="1" thickBot="1" x14ac:dyDescent="0.35">
      <c r="A5" s="123" t="s">
        <v>6</v>
      </c>
      <c r="B5" s="124"/>
      <c r="C5" s="124"/>
      <c r="D5" s="124"/>
      <c r="E5" s="125"/>
      <c r="F5" s="34"/>
      <c r="G5" s="134"/>
      <c r="H5" s="53" t="s">
        <v>128</v>
      </c>
      <c r="I5" s="54"/>
      <c r="J5" s="118"/>
      <c r="K5" s="119"/>
      <c r="L5" s="64" t="s">
        <v>0</v>
      </c>
      <c r="M5" s="4"/>
      <c r="N5" s="84" t="s">
        <v>192</v>
      </c>
      <c r="O5" s="85" t="s">
        <v>193</v>
      </c>
      <c r="P5" s="96"/>
    </row>
    <row r="6" spans="1:16" ht="44.4" customHeight="1" thickTop="1" thickBot="1" x14ac:dyDescent="0.35">
      <c r="A6" s="17"/>
      <c r="B6" s="126" t="s">
        <v>3</v>
      </c>
      <c r="C6" s="127"/>
      <c r="D6" s="28" t="s">
        <v>5</v>
      </c>
      <c r="E6" s="26" t="s">
        <v>32</v>
      </c>
      <c r="F6" s="32"/>
      <c r="G6" s="134"/>
      <c r="H6" s="53"/>
      <c r="I6" s="55"/>
      <c r="J6" s="8" t="s">
        <v>130</v>
      </c>
      <c r="K6" s="65" t="s">
        <v>130</v>
      </c>
      <c r="L6" s="11" t="s">
        <v>4</v>
      </c>
      <c r="M6" s="4"/>
      <c r="N6" s="130" t="str">
        <f>""&amp;COUNTIF(N9:N500,"&gt;0")&amp;" ex Philanews"</f>
        <v>16 ex Philanews</v>
      </c>
      <c r="O6" s="132" t="str">
        <f>""&amp;COUNTIF(O10:O500,"&gt;0")&amp;" ex      Philanews 2x "</f>
        <v xml:space="preserve">0 ex      Philanews 2x </v>
      </c>
      <c r="P6" s="96"/>
    </row>
    <row r="7" spans="1:16" ht="29.4" customHeight="1" thickTop="1" thickBot="1" x14ac:dyDescent="0.35">
      <c r="A7" s="2"/>
      <c r="B7" s="49"/>
      <c r="C7" s="49"/>
      <c r="D7" s="50" t="s">
        <v>8</v>
      </c>
      <c r="E7" s="40" t="s">
        <v>78</v>
      </c>
      <c r="F7" s="51"/>
      <c r="G7" s="134"/>
      <c r="H7" s="120" t="s">
        <v>129</v>
      </c>
      <c r="I7" s="55"/>
      <c r="J7" s="120" t="s">
        <v>131</v>
      </c>
      <c r="K7" s="121"/>
      <c r="L7" s="3" t="s">
        <v>65</v>
      </c>
      <c r="M7" s="4"/>
      <c r="N7" s="131"/>
      <c r="O7" s="133"/>
      <c r="P7" s="96"/>
    </row>
    <row r="8" spans="1:16" ht="24" customHeight="1" thickTop="1" thickBot="1" x14ac:dyDescent="0.35">
      <c r="A8" s="2"/>
      <c r="B8" s="52" t="s">
        <v>7</v>
      </c>
      <c r="C8" s="52"/>
      <c r="D8" s="52"/>
      <c r="E8" s="52"/>
      <c r="F8" s="52"/>
      <c r="G8" s="134"/>
      <c r="H8" s="122"/>
      <c r="I8" s="55"/>
      <c r="J8" s="122"/>
      <c r="K8" s="122"/>
      <c r="L8" s="66"/>
      <c r="M8" s="4"/>
      <c r="N8" s="135" t="s">
        <v>197</v>
      </c>
      <c r="O8" s="122"/>
      <c r="P8" s="96"/>
    </row>
    <row r="9" spans="1:16" ht="16.2" thickBot="1" x14ac:dyDescent="0.35">
      <c r="A9" s="101" t="s">
        <v>10</v>
      </c>
      <c r="B9" s="107"/>
      <c r="C9" s="107"/>
      <c r="D9" s="107"/>
      <c r="E9" s="108">
        <v>0</v>
      </c>
      <c r="F9" s="41"/>
      <c r="G9" s="56" t="str">
        <f>IF(H9="◄","◄",IF(H9="ok","►",""))</f>
        <v>◄</v>
      </c>
      <c r="H9" s="57" t="str">
        <f>IF(H10&gt;0,"OK","◄")</f>
        <v>◄</v>
      </c>
      <c r="I9" s="58" t="str">
        <f>IF(AND(J9="◄",K9="►"),"◄?►",IF(J9="◄","◄",IF(K9="►","►","")))</f>
        <v>◄</v>
      </c>
      <c r="J9" s="67" t="str">
        <f>IF(J10&gt;0,"","◄")</f>
        <v>◄</v>
      </c>
      <c r="K9" s="68" t="str">
        <f>IF(K10&gt;0,"►","")</f>
        <v/>
      </c>
      <c r="L9" s="23">
        <v>43857</v>
      </c>
      <c r="M9" s="5"/>
      <c r="N9" s="86" t="str">
        <f>IF(N10&gt;0,"◄","")</f>
        <v>◄</v>
      </c>
      <c r="O9" s="87" t="str">
        <f>IF(AND(J11="",K11&gt;0),"?",IF(O11&gt;0,"►",""))</f>
        <v/>
      </c>
      <c r="P9" s="96"/>
    </row>
    <row r="10" spans="1:16" ht="16.2" thickBot="1" x14ac:dyDescent="0.35">
      <c r="A10" s="27"/>
      <c r="B10" s="30" t="s">
        <v>11</v>
      </c>
      <c r="C10" s="19"/>
      <c r="D10" s="19"/>
      <c r="E10" s="31" t="s">
        <v>30</v>
      </c>
      <c r="F10" s="42" t="s">
        <v>9</v>
      </c>
      <c r="G10" s="59" t="str">
        <f>IF(H10&gt;0,"ok","◄")</f>
        <v>◄</v>
      </c>
      <c r="H10" s="60"/>
      <c r="I10" s="59" t="str">
        <f>IF(AND(J10="",K10&gt;0),"?",IF(J10="","◄",IF(K10&gt;=1,"►","")))</f>
        <v>◄</v>
      </c>
      <c r="J10" s="69"/>
      <c r="K10" s="70"/>
      <c r="L10" s="1"/>
      <c r="M10" s="6"/>
      <c r="N10" s="88">
        <f>IF(J10&gt;0,"",1)</f>
        <v>1</v>
      </c>
      <c r="O10" s="89" t="str">
        <f>IF(K10&gt;0,K10,"")</f>
        <v/>
      </c>
      <c r="P10" s="96"/>
    </row>
    <row r="11" spans="1:16" ht="16.2" thickBot="1" x14ac:dyDescent="0.35">
      <c r="A11" s="21" t="s">
        <v>12</v>
      </c>
      <c r="B11" s="30"/>
      <c r="C11" s="18"/>
      <c r="D11" s="18"/>
      <c r="E11" s="22"/>
      <c r="F11" s="41"/>
      <c r="G11" s="55"/>
      <c r="H11" s="61"/>
      <c r="I11" s="55"/>
      <c r="J11" s="38"/>
      <c r="K11" s="37"/>
      <c r="L11" s="23">
        <v>43857</v>
      </c>
      <c r="M11" s="5"/>
      <c r="N11" s="90"/>
      <c r="O11" s="91"/>
      <c r="P11" s="96"/>
    </row>
    <row r="12" spans="1:16" ht="16.2" thickBot="1" x14ac:dyDescent="0.35">
      <c r="A12" s="27"/>
      <c r="B12" s="30" t="s">
        <v>13</v>
      </c>
      <c r="C12" s="19"/>
      <c r="D12" s="19"/>
      <c r="E12" s="31" t="s">
        <v>30</v>
      </c>
      <c r="F12" s="42" t="s">
        <v>9</v>
      </c>
      <c r="G12" s="55"/>
      <c r="H12" s="61"/>
      <c r="I12" s="55"/>
      <c r="J12" s="20" t="s">
        <v>133</v>
      </c>
      <c r="K12" s="10"/>
      <c r="L12" s="12"/>
      <c r="M12" s="6"/>
      <c r="N12" s="92" t="s">
        <v>194</v>
      </c>
      <c r="O12" s="93" t="s">
        <v>194</v>
      </c>
      <c r="P12" s="96"/>
    </row>
    <row r="13" spans="1:16" ht="16.2" thickBot="1" x14ac:dyDescent="0.35">
      <c r="A13" s="21" t="s">
        <v>14</v>
      </c>
      <c r="B13" s="30"/>
      <c r="C13" s="18"/>
      <c r="D13" s="18"/>
      <c r="E13" s="22"/>
      <c r="F13" s="41"/>
      <c r="G13" s="55"/>
      <c r="H13" s="61"/>
      <c r="I13" s="55"/>
      <c r="J13" s="38"/>
      <c r="K13" s="37"/>
      <c r="L13" s="23">
        <v>43857</v>
      </c>
      <c r="M13" s="5"/>
      <c r="N13" s="90"/>
      <c r="O13" s="91"/>
      <c r="P13" s="96"/>
    </row>
    <row r="14" spans="1:16" ht="16.2" thickBot="1" x14ac:dyDescent="0.35">
      <c r="A14" s="27"/>
      <c r="B14" s="30" t="s">
        <v>15</v>
      </c>
      <c r="C14" s="19"/>
      <c r="D14" s="19"/>
      <c r="E14" s="31" t="s">
        <v>30</v>
      </c>
      <c r="F14" s="42" t="s">
        <v>9</v>
      </c>
      <c r="G14" s="55"/>
      <c r="H14" s="61"/>
      <c r="I14" s="55"/>
      <c r="J14" s="20" t="s">
        <v>133</v>
      </c>
      <c r="K14" s="10"/>
      <c r="L14" s="12"/>
      <c r="M14" s="6"/>
      <c r="N14" s="92" t="s">
        <v>194</v>
      </c>
      <c r="O14" s="93" t="s">
        <v>194</v>
      </c>
      <c r="P14" s="96"/>
    </row>
    <row r="15" spans="1:16" ht="16.2" thickBot="1" x14ac:dyDescent="0.35">
      <c r="A15" s="21" t="s">
        <v>16</v>
      </c>
      <c r="B15" s="30"/>
      <c r="C15" s="18"/>
      <c r="D15" s="18"/>
      <c r="E15" s="22"/>
      <c r="F15" s="41"/>
      <c r="G15" s="55"/>
      <c r="H15" s="61"/>
      <c r="I15" s="55"/>
      <c r="J15" s="38"/>
      <c r="K15" s="37"/>
      <c r="L15" s="23">
        <v>43857</v>
      </c>
      <c r="M15" s="5"/>
      <c r="N15" s="90"/>
      <c r="O15" s="91"/>
      <c r="P15" s="96"/>
    </row>
    <row r="16" spans="1:16" ht="16.2" thickBot="1" x14ac:dyDescent="0.35">
      <c r="A16" s="27"/>
      <c r="B16" s="30" t="s">
        <v>17</v>
      </c>
      <c r="C16" s="19"/>
      <c r="D16" s="19"/>
      <c r="E16" s="31" t="s">
        <v>30</v>
      </c>
      <c r="F16" s="42" t="s">
        <v>9</v>
      </c>
      <c r="G16" s="55"/>
      <c r="H16" s="61"/>
      <c r="I16" s="55"/>
      <c r="J16" s="20" t="s">
        <v>133</v>
      </c>
      <c r="K16" s="10"/>
      <c r="L16" s="12"/>
      <c r="M16" s="6"/>
      <c r="N16" s="92" t="s">
        <v>194</v>
      </c>
      <c r="O16" s="93" t="s">
        <v>194</v>
      </c>
      <c r="P16" s="96"/>
    </row>
    <row r="17" spans="1:16" ht="16.2" thickBot="1" x14ac:dyDescent="0.35">
      <c r="A17" s="104" t="s">
        <v>18</v>
      </c>
      <c r="B17" s="105"/>
      <c r="C17" s="105"/>
      <c r="D17" s="105"/>
      <c r="E17" s="106"/>
      <c r="F17" s="41"/>
      <c r="G17" s="55"/>
      <c r="H17" s="61"/>
      <c r="I17" s="55"/>
      <c r="J17" s="38" t="s">
        <v>57</v>
      </c>
      <c r="K17" s="18"/>
      <c r="L17" s="23">
        <v>43906</v>
      </c>
      <c r="M17" s="5"/>
      <c r="N17" s="90"/>
      <c r="O17" s="91"/>
      <c r="P17" s="96"/>
    </row>
    <row r="18" spans="1:16" ht="16.2" thickBot="1" x14ac:dyDescent="0.35">
      <c r="A18" s="27"/>
      <c r="B18" s="30" t="s">
        <v>19</v>
      </c>
      <c r="C18" s="19"/>
      <c r="D18" s="19"/>
      <c r="E18" s="31" t="s">
        <v>30</v>
      </c>
      <c r="F18" s="42" t="s">
        <v>9</v>
      </c>
      <c r="G18" s="55"/>
      <c r="H18" s="61"/>
      <c r="I18" s="55"/>
      <c r="J18" s="20" t="s">
        <v>133</v>
      </c>
      <c r="K18" s="10"/>
      <c r="L18" s="12"/>
      <c r="M18" s="6"/>
      <c r="N18" s="92" t="s">
        <v>194</v>
      </c>
      <c r="O18" s="93" t="s">
        <v>194</v>
      </c>
      <c r="P18" s="96"/>
    </row>
    <row r="19" spans="1:16" ht="16.2" thickBot="1" x14ac:dyDescent="0.35">
      <c r="A19" s="21" t="s">
        <v>52</v>
      </c>
      <c r="B19" s="30"/>
      <c r="C19" s="18"/>
      <c r="D19" s="18"/>
      <c r="E19" s="22"/>
      <c r="F19" s="41"/>
      <c r="G19" s="55"/>
      <c r="H19" s="61"/>
      <c r="I19" s="55"/>
      <c r="J19" s="38" t="s">
        <v>57</v>
      </c>
      <c r="K19" s="18"/>
      <c r="L19" s="23">
        <v>43906</v>
      </c>
      <c r="M19" s="5"/>
      <c r="N19" s="90"/>
      <c r="O19" s="91"/>
      <c r="P19" s="96"/>
    </row>
    <row r="20" spans="1:16" ht="16.2" thickBot="1" x14ac:dyDescent="0.35">
      <c r="A20" s="27"/>
      <c r="B20" s="30" t="s">
        <v>53</v>
      </c>
      <c r="C20" s="19"/>
      <c r="D20" s="19"/>
      <c r="E20" s="31" t="s">
        <v>30</v>
      </c>
      <c r="F20" s="42" t="s">
        <v>9</v>
      </c>
      <c r="G20" s="55"/>
      <c r="H20" s="61"/>
      <c r="I20" s="55"/>
      <c r="J20" s="20" t="s">
        <v>133</v>
      </c>
      <c r="K20" s="10"/>
      <c r="L20" s="12"/>
      <c r="M20" s="6"/>
      <c r="N20" s="92" t="s">
        <v>194</v>
      </c>
      <c r="O20" s="93" t="s">
        <v>194</v>
      </c>
      <c r="P20" s="96"/>
    </row>
    <row r="21" spans="1:16" ht="16.2" thickBot="1" x14ac:dyDescent="0.35">
      <c r="A21" s="21" t="s">
        <v>20</v>
      </c>
      <c r="B21" s="30"/>
      <c r="C21" s="18"/>
      <c r="D21" s="18"/>
      <c r="E21" s="22"/>
      <c r="F21" s="41"/>
      <c r="G21" s="55"/>
      <c r="H21" s="61"/>
      <c r="I21" s="55"/>
      <c r="J21" s="38" t="s">
        <v>57</v>
      </c>
      <c r="K21" s="39"/>
      <c r="L21" s="23">
        <v>43906</v>
      </c>
      <c r="M21" s="5"/>
      <c r="N21" s="90"/>
      <c r="O21" s="91"/>
      <c r="P21" s="96"/>
    </row>
    <row r="22" spans="1:16" ht="16.2" thickBot="1" x14ac:dyDescent="0.35">
      <c r="A22" s="27"/>
      <c r="B22" s="30" t="s">
        <v>21</v>
      </c>
      <c r="C22" s="19"/>
      <c r="D22" s="19"/>
      <c r="E22" s="31" t="s">
        <v>30</v>
      </c>
      <c r="F22" s="42" t="s">
        <v>9</v>
      </c>
      <c r="G22" s="55"/>
      <c r="H22" s="61"/>
      <c r="I22" s="55"/>
      <c r="J22" s="20" t="s">
        <v>133</v>
      </c>
      <c r="K22" s="10"/>
      <c r="L22" s="12"/>
      <c r="M22" s="6"/>
      <c r="N22" s="92" t="s">
        <v>194</v>
      </c>
      <c r="O22" s="93" t="s">
        <v>194</v>
      </c>
      <c r="P22" s="96"/>
    </row>
    <row r="23" spans="1:16" ht="36.6" customHeight="1" thickBot="1" x14ac:dyDescent="0.35">
      <c r="A23" s="101" t="s">
        <v>61</v>
      </c>
      <c r="B23" s="102"/>
      <c r="C23" s="102"/>
      <c r="D23" s="102"/>
      <c r="E23" s="103"/>
      <c r="F23" s="41"/>
      <c r="G23" s="55"/>
      <c r="H23" s="61"/>
      <c r="I23" s="55"/>
      <c r="J23" s="38" t="s">
        <v>57</v>
      </c>
      <c r="K23" s="18"/>
      <c r="L23" s="23">
        <v>43906</v>
      </c>
      <c r="M23" s="5"/>
      <c r="N23" s="90"/>
      <c r="O23" s="91"/>
      <c r="P23" s="96"/>
    </row>
    <row r="24" spans="1:16" ht="16.2" thickBot="1" x14ac:dyDescent="0.35">
      <c r="A24" s="27"/>
      <c r="B24" s="30" t="s">
        <v>62</v>
      </c>
      <c r="C24" s="19"/>
      <c r="D24" s="19"/>
      <c r="E24" s="31" t="s">
        <v>30</v>
      </c>
      <c r="F24" s="42" t="s">
        <v>9</v>
      </c>
      <c r="G24" s="55"/>
      <c r="H24" s="61"/>
      <c r="I24" s="55"/>
      <c r="J24" s="20" t="s">
        <v>133</v>
      </c>
      <c r="K24" s="10"/>
      <c r="L24" s="12"/>
      <c r="M24" s="6"/>
      <c r="N24" s="92" t="s">
        <v>194</v>
      </c>
      <c r="O24" s="93" t="s">
        <v>194</v>
      </c>
      <c r="P24" s="96"/>
    </row>
    <row r="25" spans="1:16" s="24" customFormat="1" ht="21" customHeight="1" thickBot="1" x14ac:dyDescent="0.35">
      <c r="A25" s="104" t="s">
        <v>54</v>
      </c>
      <c r="B25" s="105"/>
      <c r="C25" s="105"/>
      <c r="D25" s="105"/>
      <c r="E25" s="106"/>
      <c r="F25" s="41"/>
      <c r="G25" s="55"/>
      <c r="H25" s="61"/>
      <c r="I25" s="55"/>
      <c r="J25" s="38" t="s">
        <v>57</v>
      </c>
      <c r="K25" s="29"/>
      <c r="L25" s="23">
        <v>43906</v>
      </c>
      <c r="M25" s="5"/>
      <c r="N25" s="90"/>
      <c r="O25" s="91"/>
      <c r="P25" s="97"/>
    </row>
    <row r="26" spans="1:16" ht="15" thickBot="1" x14ac:dyDescent="0.35">
      <c r="A26" s="33"/>
      <c r="B26" s="30" t="s">
        <v>17</v>
      </c>
      <c r="C26" s="19"/>
      <c r="D26" s="19"/>
      <c r="E26" s="31" t="s">
        <v>30</v>
      </c>
      <c r="F26" s="42" t="s">
        <v>9</v>
      </c>
      <c r="G26" s="55"/>
      <c r="H26" s="61"/>
      <c r="I26" s="55"/>
      <c r="J26" s="20" t="s">
        <v>133</v>
      </c>
      <c r="K26" s="10"/>
      <c r="L26" s="12"/>
      <c r="M26" s="6"/>
      <c r="N26" s="92" t="s">
        <v>194</v>
      </c>
      <c r="O26" s="93" t="s">
        <v>194</v>
      </c>
      <c r="P26" s="96"/>
    </row>
    <row r="27" spans="1:16" s="24" customFormat="1" ht="21" customHeight="1" thickBot="1" x14ac:dyDescent="0.35">
      <c r="A27" s="104" t="s">
        <v>22</v>
      </c>
      <c r="B27" s="105"/>
      <c r="C27" s="105"/>
      <c r="D27" s="105"/>
      <c r="E27" s="106"/>
      <c r="F27" s="43"/>
      <c r="G27" s="56" t="str">
        <f>IF(H27="◄","◄",IF(H27="ok","►",""))</f>
        <v>◄</v>
      </c>
      <c r="H27" s="57" t="str">
        <f>IF(H28&gt;0,"OK","◄")</f>
        <v>◄</v>
      </c>
      <c r="I27" s="58" t="str">
        <f>IF(AND(J27="◄",K27="►"),"◄?►",IF(J27="◄","◄",IF(K27="►","►","")))</f>
        <v>◄</v>
      </c>
      <c r="J27" s="67" t="str">
        <f>IF(J28&gt;0,"","◄")</f>
        <v>◄</v>
      </c>
      <c r="K27" s="68" t="str">
        <f>IF(K28&gt;0,"►","")</f>
        <v/>
      </c>
      <c r="L27" s="23">
        <v>43998</v>
      </c>
      <c r="M27" s="5"/>
      <c r="N27" s="86" t="str">
        <f>IF(N28&gt;0,"◄","")</f>
        <v>◄</v>
      </c>
      <c r="O27" s="87" t="str">
        <f>IF(AND(J29="",K29&gt;0),"?",IF(O29&gt;0,"►",""))</f>
        <v/>
      </c>
      <c r="P27" s="97"/>
    </row>
    <row r="28" spans="1:16" s="24" customFormat="1" ht="15" thickBot="1" x14ac:dyDescent="0.35">
      <c r="A28" s="33"/>
      <c r="B28" s="30" t="s">
        <v>23</v>
      </c>
      <c r="C28" s="19"/>
      <c r="D28" s="19"/>
      <c r="E28" s="31" t="s">
        <v>31</v>
      </c>
      <c r="F28" s="42" t="s">
        <v>9</v>
      </c>
      <c r="G28" s="59" t="str">
        <f>IF(H28&gt;0,"ok","◄")</f>
        <v>◄</v>
      </c>
      <c r="H28" s="60"/>
      <c r="I28" s="59" t="str">
        <f>IF(AND(J28="",K28&gt;0),"?",IF(J28="","◄",IF(K28&gt;=1,"►","")))</f>
        <v>◄</v>
      </c>
      <c r="J28" s="69"/>
      <c r="K28" s="70"/>
      <c r="L28" s="48" t="s">
        <v>58</v>
      </c>
      <c r="M28" s="6"/>
      <c r="N28" s="88">
        <f>IF(J28&gt;0,"",1)</f>
        <v>1</v>
      </c>
      <c r="O28" s="89" t="str">
        <f>IF(K28&gt;0,K28,"")</f>
        <v/>
      </c>
      <c r="P28" s="97"/>
    </row>
    <row r="29" spans="1:16" s="24" customFormat="1" ht="16.2" thickBot="1" x14ac:dyDescent="0.35">
      <c r="A29" s="21" t="s">
        <v>24</v>
      </c>
      <c r="B29" s="30"/>
      <c r="C29" s="18"/>
      <c r="D29" s="18"/>
      <c r="E29" s="22"/>
      <c r="F29" s="41"/>
      <c r="G29" s="55"/>
      <c r="H29" s="61"/>
      <c r="I29" s="55"/>
      <c r="J29" s="38" t="s">
        <v>58</v>
      </c>
      <c r="K29" s="18"/>
      <c r="L29" s="23">
        <v>43998</v>
      </c>
      <c r="M29" s="5"/>
      <c r="N29" s="90"/>
      <c r="O29" s="91"/>
      <c r="P29" s="97"/>
    </row>
    <row r="30" spans="1:16" s="24" customFormat="1" ht="15" thickBot="1" x14ac:dyDescent="0.35">
      <c r="A30" s="33"/>
      <c r="B30" s="30" t="s">
        <v>23</v>
      </c>
      <c r="C30" s="19"/>
      <c r="D30" s="19"/>
      <c r="E30" s="31" t="s">
        <v>31</v>
      </c>
      <c r="F30" s="42" t="s">
        <v>9</v>
      </c>
      <c r="G30" s="55"/>
      <c r="H30" s="61"/>
      <c r="I30" s="55"/>
      <c r="J30" s="20" t="s">
        <v>133</v>
      </c>
      <c r="K30" s="10"/>
      <c r="L30" s="12"/>
      <c r="M30" s="6"/>
      <c r="N30" s="92" t="s">
        <v>194</v>
      </c>
      <c r="O30" s="93" t="s">
        <v>194</v>
      </c>
      <c r="P30" s="97"/>
    </row>
    <row r="31" spans="1:16" s="24" customFormat="1" ht="16.2" thickBot="1" x14ac:dyDescent="0.35">
      <c r="A31" s="21" t="s">
        <v>25</v>
      </c>
      <c r="B31" s="30"/>
      <c r="C31" s="18"/>
      <c r="D31" s="18"/>
      <c r="E31" s="22"/>
      <c r="F31" s="41"/>
      <c r="G31" s="55"/>
      <c r="H31" s="61"/>
      <c r="I31" s="55"/>
      <c r="J31" s="38" t="s">
        <v>58</v>
      </c>
      <c r="K31" s="18"/>
      <c r="L31" s="23">
        <v>43998</v>
      </c>
      <c r="M31" s="5"/>
      <c r="N31" s="90"/>
      <c r="O31" s="91"/>
      <c r="P31" s="97"/>
    </row>
    <row r="32" spans="1:16" s="24" customFormat="1" ht="15" thickBot="1" x14ac:dyDescent="0.35">
      <c r="A32" s="33"/>
      <c r="B32" s="30" t="s">
        <v>26</v>
      </c>
      <c r="C32" s="19"/>
      <c r="D32" s="19"/>
      <c r="E32" s="31" t="s">
        <v>31</v>
      </c>
      <c r="F32" s="42" t="s">
        <v>9</v>
      </c>
      <c r="G32" s="55"/>
      <c r="H32" s="61"/>
      <c r="I32" s="55"/>
      <c r="J32" s="20" t="s">
        <v>133</v>
      </c>
      <c r="K32" s="10"/>
      <c r="L32" s="12"/>
      <c r="M32" s="6"/>
      <c r="N32" s="92" t="s">
        <v>194</v>
      </c>
      <c r="O32" s="93" t="s">
        <v>194</v>
      </c>
      <c r="P32" s="97"/>
    </row>
    <row r="33" spans="1:16" s="24" customFormat="1" ht="31.8" customHeight="1" thickBot="1" x14ac:dyDescent="0.35">
      <c r="A33" s="101" t="s">
        <v>33</v>
      </c>
      <c r="B33" s="102"/>
      <c r="C33" s="102"/>
      <c r="D33" s="102"/>
      <c r="E33" s="103"/>
      <c r="F33" s="41"/>
      <c r="G33" s="55"/>
      <c r="H33" s="61"/>
      <c r="I33" s="55"/>
      <c r="J33" s="38" t="s">
        <v>58</v>
      </c>
      <c r="K33" s="18"/>
      <c r="L33" s="23">
        <v>43998</v>
      </c>
      <c r="M33" s="5"/>
      <c r="N33" s="90"/>
      <c r="O33" s="91"/>
      <c r="P33" s="97"/>
    </row>
    <row r="34" spans="1:16" s="24" customFormat="1" ht="15" thickBot="1" x14ac:dyDescent="0.35">
      <c r="A34" s="33"/>
      <c r="B34" s="30" t="s">
        <v>27</v>
      </c>
      <c r="C34" s="19"/>
      <c r="D34" s="19"/>
      <c r="E34" s="31" t="s">
        <v>31</v>
      </c>
      <c r="F34" s="42" t="s">
        <v>9</v>
      </c>
      <c r="G34" s="55"/>
      <c r="H34" s="61"/>
      <c r="I34" s="55"/>
      <c r="J34" s="20" t="s">
        <v>133</v>
      </c>
      <c r="K34" s="10"/>
      <c r="L34" s="12"/>
      <c r="M34" s="6"/>
      <c r="N34" s="92" t="s">
        <v>194</v>
      </c>
      <c r="O34" s="93" t="s">
        <v>194</v>
      </c>
      <c r="P34" s="97"/>
    </row>
    <row r="35" spans="1:16" s="24" customFormat="1" ht="16.2" thickBot="1" x14ac:dyDescent="0.35">
      <c r="A35" s="21" t="s">
        <v>28</v>
      </c>
      <c r="B35" s="30"/>
      <c r="C35" s="18"/>
      <c r="D35" s="18"/>
      <c r="E35" s="22"/>
      <c r="F35" s="41"/>
      <c r="G35" s="55"/>
      <c r="H35" s="61"/>
      <c r="I35" s="55"/>
      <c r="J35" s="38" t="s">
        <v>58</v>
      </c>
      <c r="K35" s="18"/>
      <c r="L35" s="23">
        <v>43998</v>
      </c>
      <c r="M35" s="5"/>
      <c r="N35" s="90"/>
      <c r="O35" s="91"/>
      <c r="P35" s="97"/>
    </row>
    <row r="36" spans="1:16" s="24" customFormat="1" ht="15" thickBot="1" x14ac:dyDescent="0.35">
      <c r="A36" s="33"/>
      <c r="B36" s="30" t="s">
        <v>29</v>
      </c>
      <c r="C36" s="19"/>
      <c r="D36" s="19"/>
      <c r="E36" s="31" t="s">
        <v>31</v>
      </c>
      <c r="F36" s="42" t="s">
        <v>9</v>
      </c>
      <c r="G36" s="55"/>
      <c r="H36" s="61"/>
      <c r="I36" s="55"/>
      <c r="J36" s="20" t="s">
        <v>133</v>
      </c>
      <c r="K36" s="10"/>
      <c r="L36" s="12"/>
      <c r="M36" s="6"/>
      <c r="N36" s="92" t="s">
        <v>194</v>
      </c>
      <c r="O36" s="93" t="s">
        <v>194</v>
      </c>
      <c r="P36" s="97"/>
    </row>
    <row r="37" spans="1:16" s="24" customFormat="1" ht="16.2" thickBot="1" x14ac:dyDescent="0.35">
      <c r="A37" s="21" t="s">
        <v>35</v>
      </c>
      <c r="B37" s="30"/>
      <c r="C37" s="18"/>
      <c r="D37" s="18"/>
      <c r="E37" s="22"/>
      <c r="F37" s="43"/>
      <c r="G37" s="56" t="str">
        <f>IF(H37="◄","◄",IF(H37="ok","►",""))</f>
        <v>◄</v>
      </c>
      <c r="H37" s="57" t="str">
        <f>IF(H38&gt;0,"OK","◄")</f>
        <v>◄</v>
      </c>
      <c r="I37" s="58" t="str">
        <f>IF(AND(J37="◄",K37="►"),"◄?►",IF(J37="◄","◄",IF(K37="►","►","")))</f>
        <v>◄</v>
      </c>
      <c r="J37" s="67" t="str">
        <f>IF(J38&gt;0,"","◄")</f>
        <v>◄</v>
      </c>
      <c r="K37" s="68" t="str">
        <f>IF(K38&gt;0,"►","")</f>
        <v/>
      </c>
      <c r="L37" s="23">
        <v>44074</v>
      </c>
      <c r="M37" s="5"/>
      <c r="N37" s="86" t="str">
        <f>IF(N38&gt;0,"◄","")</f>
        <v>◄</v>
      </c>
      <c r="O37" s="87" t="str">
        <f>IF(AND(J39="",K39&gt;0),"?",IF(O39&gt;0,"►",""))</f>
        <v/>
      </c>
      <c r="P37" s="97"/>
    </row>
    <row r="38" spans="1:16" s="24" customFormat="1" ht="15" thickBot="1" x14ac:dyDescent="0.35">
      <c r="A38" s="33"/>
      <c r="B38" s="30" t="s">
        <v>36</v>
      </c>
      <c r="C38" s="19"/>
      <c r="D38" s="19"/>
      <c r="E38" s="31" t="s">
        <v>55</v>
      </c>
      <c r="F38" s="42" t="s">
        <v>9</v>
      </c>
      <c r="G38" s="59" t="str">
        <f>IF(H38&gt;0,"ok","◄")</f>
        <v>◄</v>
      </c>
      <c r="H38" s="60"/>
      <c r="I38" s="59" t="str">
        <f>IF(AND(J38="",K38&gt;0),"?",IF(J38="","◄",IF(K38&gt;=1,"►","")))</f>
        <v>◄</v>
      </c>
      <c r="J38" s="69"/>
      <c r="K38" s="70"/>
      <c r="L38" s="48" t="s">
        <v>59</v>
      </c>
      <c r="M38" s="6"/>
      <c r="N38" s="88">
        <f>IF(J38&gt;0,"",1)</f>
        <v>1</v>
      </c>
      <c r="O38" s="89" t="str">
        <f>IF(K38&gt;0,K38,"")</f>
        <v/>
      </c>
      <c r="P38" s="97"/>
    </row>
    <row r="39" spans="1:16" s="24" customFormat="1" ht="16.2" thickBot="1" x14ac:dyDescent="0.35">
      <c r="A39" s="21" t="s">
        <v>37</v>
      </c>
      <c r="B39" s="30"/>
      <c r="C39" s="18"/>
      <c r="D39" s="18"/>
      <c r="E39" s="22"/>
      <c r="F39" s="41"/>
      <c r="G39" s="55"/>
      <c r="H39" s="61"/>
      <c r="I39" s="55"/>
      <c r="J39" s="38" t="s">
        <v>59</v>
      </c>
      <c r="K39" s="18"/>
      <c r="L39" s="23">
        <v>44074</v>
      </c>
      <c r="M39" s="5"/>
      <c r="N39" s="90"/>
      <c r="O39" s="91"/>
      <c r="P39" s="97"/>
    </row>
    <row r="40" spans="1:16" s="24" customFormat="1" ht="16.2" thickBot="1" x14ac:dyDescent="0.35">
      <c r="A40" s="35"/>
      <c r="B40" s="30" t="s">
        <v>38</v>
      </c>
      <c r="C40" s="19"/>
      <c r="D40" s="19"/>
      <c r="E40" s="31" t="s">
        <v>55</v>
      </c>
      <c r="F40" s="42" t="s">
        <v>9</v>
      </c>
      <c r="G40" s="55"/>
      <c r="H40" s="61"/>
      <c r="I40" s="55"/>
      <c r="J40" s="20" t="s">
        <v>133</v>
      </c>
      <c r="K40" s="10"/>
      <c r="L40" s="12"/>
      <c r="M40" s="6"/>
      <c r="N40" s="92" t="s">
        <v>194</v>
      </c>
      <c r="O40" s="93" t="s">
        <v>194</v>
      </c>
      <c r="P40" s="97"/>
    </row>
    <row r="41" spans="1:16" s="24" customFormat="1" ht="16.2" thickBot="1" x14ac:dyDescent="0.35">
      <c r="A41" s="21" t="s">
        <v>39</v>
      </c>
      <c r="B41" s="30"/>
      <c r="C41" s="18"/>
      <c r="D41" s="18"/>
      <c r="E41" s="22"/>
      <c r="F41" s="41"/>
      <c r="G41" s="55"/>
      <c r="H41" s="61"/>
      <c r="I41" s="55"/>
      <c r="J41" s="38" t="s">
        <v>59</v>
      </c>
      <c r="K41" s="18"/>
      <c r="L41" s="23">
        <v>44074</v>
      </c>
      <c r="M41" s="5"/>
      <c r="N41" s="90"/>
      <c r="O41" s="91"/>
      <c r="P41" s="97"/>
    </row>
    <row r="42" spans="1:16" s="24" customFormat="1" ht="16.2" thickBot="1" x14ac:dyDescent="0.35">
      <c r="A42" s="35"/>
      <c r="B42" s="30" t="s">
        <v>40</v>
      </c>
      <c r="C42" s="19"/>
      <c r="D42" s="19"/>
      <c r="E42" s="31" t="s">
        <v>55</v>
      </c>
      <c r="F42" s="42" t="s">
        <v>9</v>
      </c>
      <c r="G42" s="55"/>
      <c r="H42" s="61"/>
      <c r="I42" s="55"/>
      <c r="J42" s="20" t="s">
        <v>133</v>
      </c>
      <c r="K42" s="10"/>
      <c r="L42" s="12"/>
      <c r="M42" s="6"/>
      <c r="N42" s="92" t="s">
        <v>194</v>
      </c>
      <c r="O42" s="93" t="s">
        <v>194</v>
      </c>
      <c r="P42" s="97"/>
    </row>
    <row r="43" spans="1:16" s="24" customFormat="1" ht="16.2" thickBot="1" x14ac:dyDescent="0.35">
      <c r="A43" s="21" t="s">
        <v>41</v>
      </c>
      <c r="B43" s="30"/>
      <c r="C43" s="18"/>
      <c r="D43" s="18"/>
      <c r="E43" s="22"/>
      <c r="F43" s="41"/>
      <c r="G43" s="55"/>
      <c r="H43" s="61"/>
      <c r="I43" s="55"/>
      <c r="J43" s="38" t="s">
        <v>59</v>
      </c>
      <c r="K43" s="18"/>
      <c r="L43" s="23">
        <v>44074</v>
      </c>
      <c r="M43" s="5"/>
      <c r="N43" s="90"/>
      <c r="O43" s="91"/>
      <c r="P43" s="97"/>
    </row>
    <row r="44" spans="1:16" s="24" customFormat="1" ht="16.2" thickBot="1" x14ac:dyDescent="0.35">
      <c r="A44" s="35"/>
      <c r="B44" s="30" t="s">
        <v>42</v>
      </c>
      <c r="C44" s="19"/>
      <c r="D44" s="19"/>
      <c r="E44" s="31" t="s">
        <v>55</v>
      </c>
      <c r="F44" s="42" t="s">
        <v>9</v>
      </c>
      <c r="G44" s="55"/>
      <c r="H44" s="61"/>
      <c r="I44" s="55"/>
      <c r="J44" s="20" t="s">
        <v>133</v>
      </c>
      <c r="K44" s="10"/>
      <c r="L44" s="12"/>
      <c r="M44" s="6"/>
      <c r="N44" s="92" t="s">
        <v>194</v>
      </c>
      <c r="O44" s="93" t="s">
        <v>194</v>
      </c>
      <c r="P44" s="97"/>
    </row>
    <row r="45" spans="1:16" s="24" customFormat="1" ht="31.8" customHeight="1" thickBot="1" x14ac:dyDescent="0.35">
      <c r="A45" s="101" t="s">
        <v>43</v>
      </c>
      <c r="B45" s="102"/>
      <c r="C45" s="102"/>
      <c r="D45" s="102"/>
      <c r="E45" s="103"/>
      <c r="F45" s="41"/>
      <c r="G45" s="55"/>
      <c r="H45" s="61"/>
      <c r="I45" s="55"/>
      <c r="J45" s="38" t="s">
        <v>59</v>
      </c>
      <c r="K45" s="18"/>
      <c r="L45" s="23">
        <v>44074</v>
      </c>
      <c r="M45" s="5"/>
      <c r="N45" s="90"/>
      <c r="O45" s="91"/>
      <c r="P45" s="97"/>
    </row>
    <row r="46" spans="1:16" s="24" customFormat="1" ht="16.2" thickBot="1" x14ac:dyDescent="0.35">
      <c r="A46" s="27"/>
      <c r="B46" s="30" t="s">
        <v>44</v>
      </c>
      <c r="C46" s="19"/>
      <c r="D46" s="19"/>
      <c r="E46" s="31" t="s">
        <v>55</v>
      </c>
      <c r="F46" s="42" t="s">
        <v>9</v>
      </c>
      <c r="G46" s="55"/>
      <c r="H46" s="61"/>
      <c r="I46" s="55"/>
      <c r="J46" s="20" t="s">
        <v>133</v>
      </c>
      <c r="K46" s="10"/>
      <c r="L46" s="12"/>
      <c r="M46" s="6"/>
      <c r="N46" s="92" t="s">
        <v>194</v>
      </c>
      <c r="O46" s="93" t="s">
        <v>194</v>
      </c>
      <c r="P46" s="97"/>
    </row>
    <row r="47" spans="1:16" s="24" customFormat="1" ht="16.2" thickBot="1" x14ac:dyDescent="0.35">
      <c r="A47" s="21" t="s">
        <v>63</v>
      </c>
      <c r="B47" s="30"/>
      <c r="C47" s="18"/>
      <c r="D47" s="18"/>
      <c r="E47" s="22"/>
      <c r="F47" s="43"/>
      <c r="G47" s="56" t="str">
        <f>IF(H47="◄","◄",IF(H47="ok","►",""))</f>
        <v>◄</v>
      </c>
      <c r="H47" s="57" t="str">
        <f>IF(H48&gt;0,"OK","◄")</f>
        <v>◄</v>
      </c>
      <c r="I47" s="58" t="str">
        <f>IF(AND(J47="◄",K47="►"),"◄?►",IF(J47="◄","◄",IF(K47="►","►","")))</f>
        <v>◄</v>
      </c>
      <c r="J47" s="67" t="str">
        <f>IF(J48&gt;0,"","◄")</f>
        <v>◄</v>
      </c>
      <c r="K47" s="68" t="str">
        <f>IF(K48&gt;0,"►","")</f>
        <v/>
      </c>
      <c r="L47" s="23">
        <v>44130</v>
      </c>
      <c r="M47" s="5"/>
      <c r="N47" s="86" t="str">
        <f>IF(N48&gt;0,"◄","")</f>
        <v>◄</v>
      </c>
      <c r="O47" s="87" t="str">
        <f>IF(AND(J49="",K49&gt;0),"?",IF(O49&gt;0,"►",""))</f>
        <v/>
      </c>
      <c r="P47" s="97"/>
    </row>
    <row r="48" spans="1:16" s="24" customFormat="1" ht="16.2" thickBot="1" x14ac:dyDescent="0.35">
      <c r="A48" s="35"/>
      <c r="B48" s="30" t="s">
        <v>64</v>
      </c>
      <c r="C48" s="19"/>
      <c r="D48" s="19"/>
      <c r="E48" s="31" t="s">
        <v>56</v>
      </c>
      <c r="F48" s="42" t="s">
        <v>9</v>
      </c>
      <c r="G48" s="59" t="str">
        <f>IF(H48&gt;0,"ok","◄")</f>
        <v>◄</v>
      </c>
      <c r="H48" s="60"/>
      <c r="I48" s="59" t="str">
        <f>IF(AND(J48="",K48&gt;0),"?",IF(J48="","◄",IF(K48&gt;=1,"►","")))</f>
        <v>◄</v>
      </c>
      <c r="J48" s="69"/>
      <c r="K48" s="70"/>
      <c r="L48" s="47" t="s">
        <v>77</v>
      </c>
      <c r="M48" s="6"/>
      <c r="N48" s="88">
        <f>IF(J48&gt;0,"",1)</f>
        <v>1</v>
      </c>
      <c r="O48" s="89" t="str">
        <f>IF(K48&gt;0,K48,"")</f>
        <v/>
      </c>
      <c r="P48" s="97"/>
    </row>
    <row r="49" spans="1:16" s="24" customFormat="1" ht="16.2" thickBot="1" x14ac:dyDescent="0.35">
      <c r="A49" s="21" t="s">
        <v>45</v>
      </c>
      <c r="B49" s="30"/>
      <c r="C49" s="18"/>
      <c r="D49" s="18"/>
      <c r="E49" s="22"/>
      <c r="F49" s="41"/>
      <c r="G49" s="55"/>
      <c r="H49" s="61"/>
      <c r="I49" s="55"/>
      <c r="J49" s="37" t="s">
        <v>77</v>
      </c>
      <c r="K49" s="18"/>
      <c r="L49" s="23">
        <v>44130</v>
      </c>
      <c r="M49" s="5"/>
      <c r="N49" s="90"/>
      <c r="O49" s="91"/>
      <c r="P49" s="97"/>
    </row>
    <row r="50" spans="1:16" s="24" customFormat="1" ht="16.2" thickBot="1" x14ac:dyDescent="0.35">
      <c r="A50" s="27"/>
      <c r="B50" s="30" t="s">
        <v>46</v>
      </c>
      <c r="C50" s="19"/>
      <c r="D50" s="19"/>
      <c r="E50" s="31" t="s">
        <v>56</v>
      </c>
      <c r="F50" s="42" t="s">
        <v>9</v>
      </c>
      <c r="G50" s="55"/>
      <c r="H50" s="61"/>
      <c r="I50" s="55"/>
      <c r="J50" s="20" t="s">
        <v>133</v>
      </c>
      <c r="K50" s="10"/>
      <c r="L50" s="12"/>
      <c r="M50" s="6"/>
      <c r="N50" s="92" t="s">
        <v>194</v>
      </c>
      <c r="O50" s="93" t="s">
        <v>194</v>
      </c>
      <c r="P50" s="97"/>
    </row>
    <row r="51" spans="1:16" s="24" customFormat="1" ht="16.2" thickBot="1" x14ac:dyDescent="0.35">
      <c r="A51" s="21" t="s">
        <v>47</v>
      </c>
      <c r="B51" s="30"/>
      <c r="C51" s="18"/>
      <c r="D51" s="18"/>
      <c r="E51" s="22"/>
      <c r="F51" s="41"/>
      <c r="G51" s="55"/>
      <c r="H51" s="61"/>
      <c r="I51" s="55"/>
      <c r="J51" s="37" t="s">
        <v>77</v>
      </c>
      <c r="K51" s="18"/>
      <c r="L51" s="23">
        <v>44130</v>
      </c>
      <c r="M51" s="5"/>
      <c r="N51" s="90"/>
      <c r="O51" s="91"/>
      <c r="P51" s="97"/>
    </row>
    <row r="52" spans="1:16" s="24" customFormat="1" ht="16.2" thickBot="1" x14ac:dyDescent="0.35">
      <c r="A52" s="27"/>
      <c r="B52" s="30" t="s">
        <v>48</v>
      </c>
      <c r="C52" s="19"/>
      <c r="D52" s="19"/>
      <c r="E52" s="31" t="s">
        <v>56</v>
      </c>
      <c r="F52" s="42" t="s">
        <v>9</v>
      </c>
      <c r="G52" s="55"/>
      <c r="H52" s="61"/>
      <c r="I52" s="55"/>
      <c r="J52" s="20" t="s">
        <v>133</v>
      </c>
      <c r="K52" s="10"/>
      <c r="L52" s="12"/>
      <c r="M52" s="6"/>
      <c r="N52" s="92" t="s">
        <v>194</v>
      </c>
      <c r="O52" s="93" t="s">
        <v>194</v>
      </c>
      <c r="P52" s="97"/>
    </row>
    <row r="53" spans="1:16" s="24" customFormat="1" ht="16.2" thickBot="1" x14ac:dyDescent="0.35">
      <c r="A53" s="21" t="s">
        <v>49</v>
      </c>
      <c r="B53" s="30"/>
      <c r="C53" s="18"/>
      <c r="D53" s="18"/>
      <c r="E53" s="22"/>
      <c r="F53" s="41"/>
      <c r="G53" s="55"/>
      <c r="H53" s="61"/>
      <c r="I53" s="55"/>
      <c r="J53" s="37" t="s">
        <v>77</v>
      </c>
      <c r="K53" s="18"/>
      <c r="L53" s="23">
        <v>44130</v>
      </c>
      <c r="M53" s="5"/>
      <c r="N53" s="90"/>
      <c r="O53" s="91"/>
      <c r="P53" s="97"/>
    </row>
    <row r="54" spans="1:16" s="24" customFormat="1" ht="16.2" thickBot="1" x14ac:dyDescent="0.35">
      <c r="A54" s="27"/>
      <c r="B54" s="30" t="s">
        <v>50</v>
      </c>
      <c r="C54" s="19"/>
      <c r="D54" s="19"/>
      <c r="E54" s="31" t="s">
        <v>56</v>
      </c>
      <c r="F54" s="42" t="s">
        <v>9</v>
      </c>
      <c r="G54" s="55"/>
      <c r="H54" s="61"/>
      <c r="I54" s="55"/>
      <c r="J54" s="20" t="s">
        <v>133</v>
      </c>
      <c r="K54" s="10"/>
      <c r="L54" s="12"/>
      <c r="M54" s="6"/>
      <c r="N54" s="92" t="s">
        <v>194</v>
      </c>
      <c r="O54" s="93" t="s">
        <v>194</v>
      </c>
      <c r="P54" s="97"/>
    </row>
    <row r="55" spans="1:16" s="24" customFormat="1" ht="32.4" customHeight="1" thickBot="1" x14ac:dyDescent="0.35">
      <c r="A55" s="101" t="s">
        <v>34</v>
      </c>
      <c r="B55" s="102"/>
      <c r="C55" s="102"/>
      <c r="D55" s="102"/>
      <c r="E55" s="103"/>
      <c r="F55" s="41"/>
      <c r="G55" s="55"/>
      <c r="H55" s="61"/>
      <c r="I55" s="55"/>
      <c r="J55" s="37" t="s">
        <v>77</v>
      </c>
      <c r="K55" s="18"/>
      <c r="L55" s="23">
        <v>44130</v>
      </c>
      <c r="M55" s="5"/>
      <c r="N55" s="90"/>
      <c r="O55" s="91"/>
      <c r="P55" s="97"/>
    </row>
    <row r="56" spans="1:16" s="24" customFormat="1" ht="16.2" thickBot="1" x14ac:dyDescent="0.35">
      <c r="A56" s="27"/>
      <c r="B56" s="30" t="s">
        <v>51</v>
      </c>
      <c r="C56" s="19"/>
      <c r="D56" s="19"/>
      <c r="E56" s="31" t="s">
        <v>56</v>
      </c>
      <c r="F56" s="42" t="s">
        <v>9</v>
      </c>
      <c r="G56" s="55"/>
      <c r="H56" s="61"/>
      <c r="I56" s="55"/>
      <c r="J56" s="20" t="s">
        <v>133</v>
      </c>
      <c r="K56" s="10"/>
      <c r="L56" s="12"/>
      <c r="M56" s="6"/>
      <c r="N56" s="92" t="s">
        <v>194</v>
      </c>
      <c r="O56" s="93" t="s">
        <v>194</v>
      </c>
      <c r="P56" s="97"/>
    </row>
    <row r="57" spans="1:16" s="24" customFormat="1" ht="16.2" thickBot="1" x14ac:dyDescent="0.35">
      <c r="A57" s="21" t="s">
        <v>68</v>
      </c>
      <c r="B57" s="30"/>
      <c r="C57" s="18"/>
      <c r="D57" s="18"/>
      <c r="E57" s="22"/>
      <c r="F57" s="43"/>
      <c r="G57" s="56" t="str">
        <f>IF(H57="◄","◄",IF(H57="ok","►",""))</f>
        <v>◄</v>
      </c>
      <c r="H57" s="57" t="str">
        <f>IF(H58&gt;0,"OK","◄")</f>
        <v>◄</v>
      </c>
      <c r="I57" s="58" t="str">
        <f>IF(AND(J57="◄",K57="►"),"◄?►",IF(J57="◄","◄",IF(K57="►","►","")))</f>
        <v>◄</v>
      </c>
      <c r="J57" s="67" t="str">
        <f>IF(J58&gt;0,"","◄")</f>
        <v>◄</v>
      </c>
      <c r="K57" s="68" t="str">
        <f>IF(K58&gt;0,"►","")</f>
        <v/>
      </c>
      <c r="L57" s="23">
        <v>44221</v>
      </c>
      <c r="M57" s="5"/>
      <c r="N57" s="86" t="str">
        <f>IF(N58&gt;0,"◄","")</f>
        <v>◄</v>
      </c>
      <c r="O57" s="87" t="str">
        <f>IF(AND(J59="",K59&gt;0),"?",IF(O59&gt;0,"►",""))</f>
        <v/>
      </c>
      <c r="P57" s="97"/>
    </row>
    <row r="58" spans="1:16" s="24" customFormat="1" ht="16.2" thickBot="1" x14ac:dyDescent="0.35">
      <c r="A58" s="35"/>
      <c r="B58" s="30" t="s">
        <v>69</v>
      </c>
      <c r="C58" s="19"/>
      <c r="D58" s="19"/>
      <c r="E58" s="31" t="s">
        <v>70</v>
      </c>
      <c r="F58" s="42" t="s">
        <v>9</v>
      </c>
      <c r="G58" s="59" t="str">
        <f>IF(H58&gt;0,"ok","◄")</f>
        <v>◄</v>
      </c>
      <c r="H58" s="60"/>
      <c r="I58" s="59" t="str">
        <f>IF(AND(J58="",K58&gt;0),"?",IF(J58="","◄",IF(K58&gt;=1,"►","")))</f>
        <v>◄</v>
      </c>
      <c r="J58" s="69"/>
      <c r="K58" s="70"/>
      <c r="L58" s="47" t="s">
        <v>77</v>
      </c>
      <c r="M58" s="6"/>
      <c r="N58" s="88">
        <f>IF(J58&gt;0,"",1)</f>
        <v>1</v>
      </c>
      <c r="O58" s="89" t="str">
        <f>IF(K58&gt;0,K58,"")</f>
        <v/>
      </c>
      <c r="P58" s="97"/>
    </row>
    <row r="59" spans="1:16" s="24" customFormat="1" ht="16.2" thickBot="1" x14ac:dyDescent="0.35">
      <c r="A59" s="21" t="s">
        <v>71</v>
      </c>
      <c r="B59" s="30"/>
      <c r="C59" s="18"/>
      <c r="D59" s="18"/>
      <c r="E59" s="22"/>
      <c r="F59" s="41"/>
      <c r="G59" s="55"/>
      <c r="H59" s="61"/>
      <c r="I59" s="55"/>
      <c r="J59" s="37" t="s">
        <v>77</v>
      </c>
      <c r="K59" s="18"/>
      <c r="L59" s="23">
        <v>44221</v>
      </c>
      <c r="M59" s="5"/>
      <c r="N59" s="90"/>
      <c r="O59" s="91"/>
      <c r="P59" s="97"/>
    </row>
    <row r="60" spans="1:16" s="24" customFormat="1" ht="16.2" thickBot="1" x14ac:dyDescent="0.35">
      <c r="A60" s="35"/>
      <c r="B60" s="30" t="s">
        <v>69</v>
      </c>
      <c r="C60" s="19"/>
      <c r="D60" s="19"/>
      <c r="E60" s="31" t="s">
        <v>70</v>
      </c>
      <c r="F60" s="42" t="s">
        <v>9</v>
      </c>
      <c r="G60" s="55"/>
      <c r="H60" s="61"/>
      <c r="I60" s="55"/>
      <c r="J60" s="20" t="s">
        <v>133</v>
      </c>
      <c r="K60" s="10"/>
      <c r="L60" s="12"/>
      <c r="M60" s="6"/>
      <c r="N60" s="92" t="s">
        <v>194</v>
      </c>
      <c r="O60" s="93" t="s">
        <v>194</v>
      </c>
      <c r="P60" s="97"/>
    </row>
    <row r="61" spans="1:16" s="24" customFormat="1" ht="16.2" thickBot="1" x14ac:dyDescent="0.35">
      <c r="A61" s="21" t="s">
        <v>72</v>
      </c>
      <c r="B61" s="30"/>
      <c r="C61" s="18"/>
      <c r="D61" s="18"/>
      <c r="E61" s="22"/>
      <c r="F61" s="41"/>
      <c r="G61" s="55"/>
      <c r="H61" s="61"/>
      <c r="I61" s="55"/>
      <c r="J61" s="37" t="s">
        <v>77</v>
      </c>
      <c r="K61" s="18"/>
      <c r="L61" s="23">
        <v>44221</v>
      </c>
      <c r="M61" s="5"/>
      <c r="N61" s="90"/>
      <c r="O61" s="91"/>
      <c r="P61" s="97"/>
    </row>
    <row r="62" spans="1:16" s="24" customFormat="1" ht="16.2" thickBot="1" x14ac:dyDescent="0.35">
      <c r="A62" s="35"/>
      <c r="B62" s="30" t="s">
        <v>73</v>
      </c>
      <c r="C62" s="19"/>
      <c r="D62" s="19"/>
      <c r="E62" s="31" t="s">
        <v>70</v>
      </c>
      <c r="F62" s="42" t="s">
        <v>9</v>
      </c>
      <c r="G62" s="55"/>
      <c r="H62" s="61"/>
      <c r="I62" s="55"/>
      <c r="J62" s="20" t="s">
        <v>133</v>
      </c>
      <c r="K62" s="10"/>
      <c r="L62" s="12"/>
      <c r="M62" s="6"/>
      <c r="N62" s="92" t="s">
        <v>194</v>
      </c>
      <c r="O62" s="93" t="s">
        <v>194</v>
      </c>
      <c r="P62" s="97"/>
    </row>
    <row r="63" spans="1:16" s="24" customFormat="1" ht="16.2" thickBot="1" x14ac:dyDescent="0.35">
      <c r="A63" s="21" t="s">
        <v>67</v>
      </c>
      <c r="B63" s="30"/>
      <c r="C63" s="18"/>
      <c r="D63" s="18"/>
      <c r="E63" s="22"/>
      <c r="F63" s="41"/>
      <c r="G63" s="55"/>
      <c r="H63" s="61"/>
      <c r="I63" s="55"/>
      <c r="J63" s="37" t="s">
        <v>77</v>
      </c>
      <c r="K63" s="18"/>
      <c r="L63" s="23">
        <v>44221</v>
      </c>
      <c r="M63" s="5"/>
      <c r="N63" s="90"/>
      <c r="O63" s="91"/>
      <c r="P63" s="97"/>
    </row>
    <row r="64" spans="1:16" s="24" customFormat="1" ht="16.2" thickBot="1" x14ac:dyDescent="0.35">
      <c r="A64" s="35"/>
      <c r="B64" s="30" t="s">
        <v>73</v>
      </c>
      <c r="C64" s="19"/>
      <c r="D64" s="19"/>
      <c r="E64" s="31" t="s">
        <v>70</v>
      </c>
      <c r="F64" s="42" t="s">
        <v>9</v>
      </c>
      <c r="G64" s="55"/>
      <c r="H64" s="61"/>
      <c r="I64" s="55"/>
      <c r="J64" s="20" t="s">
        <v>133</v>
      </c>
      <c r="K64" s="10"/>
      <c r="L64" s="12"/>
      <c r="M64" s="6"/>
      <c r="N64" s="92" t="s">
        <v>194</v>
      </c>
      <c r="O64" s="93" t="s">
        <v>194</v>
      </c>
      <c r="P64" s="97"/>
    </row>
    <row r="65" spans="1:16" s="24" customFormat="1" ht="16.2" thickBot="1" x14ac:dyDescent="0.35">
      <c r="A65" s="21" t="s">
        <v>66</v>
      </c>
      <c r="B65" s="30"/>
      <c r="C65" s="18"/>
      <c r="D65" s="18"/>
      <c r="E65" s="22"/>
      <c r="F65" s="41"/>
      <c r="G65" s="55"/>
      <c r="H65" s="61"/>
      <c r="I65" s="55"/>
      <c r="J65" s="37" t="s">
        <v>77</v>
      </c>
      <c r="K65" s="18"/>
      <c r="L65" s="23">
        <v>44221</v>
      </c>
      <c r="M65" s="5"/>
      <c r="N65" s="90"/>
      <c r="O65" s="91"/>
      <c r="P65" s="97"/>
    </row>
    <row r="66" spans="1:16" s="24" customFormat="1" ht="16.2" thickBot="1" x14ac:dyDescent="0.35">
      <c r="A66" s="35"/>
      <c r="B66" s="30" t="s">
        <v>74</v>
      </c>
      <c r="C66" s="19"/>
      <c r="D66" s="19"/>
      <c r="E66" s="31" t="s">
        <v>70</v>
      </c>
      <c r="F66" s="42" t="s">
        <v>9</v>
      </c>
      <c r="G66" s="55"/>
      <c r="H66" s="61"/>
      <c r="I66" s="55"/>
      <c r="J66" s="20" t="s">
        <v>133</v>
      </c>
      <c r="K66" s="10"/>
      <c r="L66" s="12"/>
      <c r="M66" s="6"/>
      <c r="N66" s="92" t="s">
        <v>194</v>
      </c>
      <c r="O66" s="93" t="s">
        <v>194</v>
      </c>
      <c r="P66" s="97"/>
    </row>
    <row r="67" spans="1:16" s="24" customFormat="1" ht="16.2" thickBot="1" x14ac:dyDescent="0.35">
      <c r="A67" s="21" t="s">
        <v>75</v>
      </c>
      <c r="B67" s="30"/>
      <c r="C67" s="18"/>
      <c r="D67" s="18"/>
      <c r="E67" s="22"/>
      <c r="F67" s="41"/>
      <c r="G67" s="55"/>
      <c r="H67" s="61"/>
      <c r="I67" s="55"/>
      <c r="J67" s="37" t="s">
        <v>77</v>
      </c>
      <c r="K67" s="18"/>
      <c r="L67" s="23">
        <v>44221</v>
      </c>
      <c r="M67" s="5"/>
      <c r="N67" s="90"/>
      <c r="O67" s="91"/>
      <c r="P67" s="97"/>
    </row>
    <row r="68" spans="1:16" s="24" customFormat="1" ht="16.2" thickBot="1" x14ac:dyDescent="0.35">
      <c r="A68" s="35"/>
      <c r="B68" s="30" t="s">
        <v>76</v>
      </c>
      <c r="C68" s="19"/>
      <c r="D68" s="19"/>
      <c r="E68" s="31" t="s">
        <v>70</v>
      </c>
      <c r="F68" s="42" t="s">
        <v>9</v>
      </c>
      <c r="G68" s="55"/>
      <c r="H68" s="61"/>
      <c r="I68" s="55"/>
      <c r="J68" s="20" t="s">
        <v>133</v>
      </c>
      <c r="K68" s="10"/>
      <c r="L68" s="12"/>
      <c r="M68" s="6"/>
      <c r="N68" s="92" t="s">
        <v>194</v>
      </c>
      <c r="O68" s="93" t="s">
        <v>194</v>
      </c>
      <c r="P68" s="97"/>
    </row>
    <row r="69" spans="1:16" s="24" customFormat="1" ht="31.8" customHeight="1" thickBot="1" x14ac:dyDescent="0.35">
      <c r="A69" s="101" t="s">
        <v>79</v>
      </c>
      <c r="B69" s="102"/>
      <c r="C69" s="102"/>
      <c r="D69" s="102"/>
      <c r="E69" s="103"/>
      <c r="F69" s="41"/>
      <c r="G69" s="55"/>
      <c r="H69" s="61"/>
      <c r="I69" s="55"/>
      <c r="J69" s="37" t="s">
        <v>77</v>
      </c>
      <c r="K69" s="18"/>
      <c r="L69" s="23">
        <v>44270</v>
      </c>
      <c r="M69" s="5"/>
      <c r="N69" s="90"/>
      <c r="O69" s="91"/>
      <c r="P69" s="97"/>
    </row>
    <row r="70" spans="1:16" s="24" customFormat="1" ht="16.2" thickBot="1" x14ac:dyDescent="0.35">
      <c r="A70" s="35"/>
      <c r="B70" s="30" t="s">
        <v>83</v>
      </c>
      <c r="C70" s="19"/>
      <c r="D70" s="19"/>
      <c r="E70" s="31" t="s">
        <v>70</v>
      </c>
      <c r="F70" s="42" t="s">
        <v>9</v>
      </c>
      <c r="G70" s="55"/>
      <c r="H70" s="61"/>
      <c r="I70" s="55"/>
      <c r="J70" s="20" t="s">
        <v>133</v>
      </c>
      <c r="K70" s="10"/>
      <c r="L70" s="12"/>
      <c r="M70" s="6"/>
      <c r="N70" s="92" t="s">
        <v>194</v>
      </c>
      <c r="O70" s="93" t="s">
        <v>194</v>
      </c>
      <c r="P70" s="97"/>
    </row>
    <row r="71" spans="1:16" s="24" customFormat="1" ht="33.6" customHeight="1" thickBot="1" x14ac:dyDescent="0.35">
      <c r="A71" s="101" t="s">
        <v>89</v>
      </c>
      <c r="B71" s="102"/>
      <c r="C71" s="102"/>
      <c r="D71" s="102"/>
      <c r="E71" s="103"/>
      <c r="F71" s="41"/>
      <c r="G71" s="55"/>
      <c r="H71" s="61"/>
      <c r="I71" s="55"/>
      <c r="J71" s="37" t="s">
        <v>77</v>
      </c>
      <c r="K71" s="18"/>
      <c r="L71" s="23">
        <v>44270</v>
      </c>
      <c r="M71" s="5"/>
      <c r="N71" s="90"/>
      <c r="O71" s="91"/>
      <c r="P71" s="97"/>
    </row>
    <row r="72" spans="1:16" s="24" customFormat="1" ht="16.2" thickBot="1" x14ac:dyDescent="0.35">
      <c r="A72" s="35"/>
      <c r="B72" s="30" t="s">
        <v>83</v>
      </c>
      <c r="C72" s="19"/>
      <c r="D72" s="19"/>
      <c r="E72" s="31" t="s">
        <v>70</v>
      </c>
      <c r="F72" s="42" t="s">
        <v>9</v>
      </c>
      <c r="G72" s="55"/>
      <c r="H72" s="61"/>
      <c r="I72" s="55"/>
      <c r="J72" s="20" t="s">
        <v>133</v>
      </c>
      <c r="K72" s="10"/>
      <c r="L72" s="12"/>
      <c r="M72" s="6"/>
      <c r="N72" s="92" t="s">
        <v>194</v>
      </c>
      <c r="O72" s="93" t="s">
        <v>194</v>
      </c>
      <c r="P72" s="97"/>
    </row>
    <row r="73" spans="1:16" s="24" customFormat="1" ht="16.2" thickBot="1" x14ac:dyDescent="0.35">
      <c r="A73" s="21" t="s">
        <v>80</v>
      </c>
      <c r="B73" s="30"/>
      <c r="C73" s="18"/>
      <c r="D73" s="18"/>
      <c r="E73" s="22"/>
      <c r="F73" s="41"/>
      <c r="G73" s="55"/>
      <c r="H73" s="61"/>
      <c r="I73" s="55"/>
      <c r="J73" s="37" t="s">
        <v>77</v>
      </c>
      <c r="K73" s="18"/>
      <c r="L73" s="23">
        <v>44270</v>
      </c>
      <c r="M73" s="5"/>
      <c r="N73" s="90"/>
      <c r="O73" s="91"/>
      <c r="P73" s="97"/>
    </row>
    <row r="74" spans="1:16" s="24" customFormat="1" ht="16.2" thickBot="1" x14ac:dyDescent="0.35">
      <c r="A74" s="35"/>
      <c r="B74" s="30" t="s">
        <v>84</v>
      </c>
      <c r="C74" s="19"/>
      <c r="D74" s="19"/>
      <c r="E74" s="31" t="s">
        <v>70</v>
      </c>
      <c r="F74" s="42" t="s">
        <v>9</v>
      </c>
      <c r="G74" s="55"/>
      <c r="H74" s="61"/>
      <c r="I74" s="55"/>
      <c r="J74" s="20" t="s">
        <v>133</v>
      </c>
      <c r="K74" s="10"/>
      <c r="L74" s="12"/>
      <c r="M74" s="6"/>
      <c r="N74" s="92" t="s">
        <v>194</v>
      </c>
      <c r="O74" s="93" t="s">
        <v>194</v>
      </c>
      <c r="P74" s="97"/>
    </row>
    <row r="75" spans="1:16" s="24" customFormat="1" ht="16.2" thickBot="1" x14ac:dyDescent="0.35">
      <c r="A75" s="21" t="s">
        <v>81</v>
      </c>
      <c r="B75" s="30"/>
      <c r="C75" s="18"/>
      <c r="D75" s="18"/>
      <c r="E75" s="22"/>
      <c r="F75" s="41"/>
      <c r="G75" s="55"/>
      <c r="H75" s="61"/>
      <c r="I75" s="55"/>
      <c r="J75" s="37" t="s">
        <v>77</v>
      </c>
      <c r="K75" s="18"/>
      <c r="L75" s="23">
        <v>44270</v>
      </c>
      <c r="M75" s="5"/>
      <c r="N75" s="90"/>
      <c r="O75" s="91"/>
      <c r="P75" s="97"/>
    </row>
    <row r="76" spans="1:16" s="24" customFormat="1" ht="16.2" thickBot="1" x14ac:dyDescent="0.35">
      <c r="A76" s="35"/>
      <c r="B76" s="30" t="s">
        <v>85</v>
      </c>
      <c r="C76" s="19"/>
      <c r="D76" s="19"/>
      <c r="E76" s="31" t="s">
        <v>70</v>
      </c>
      <c r="F76" s="42" t="s">
        <v>9</v>
      </c>
      <c r="G76" s="55"/>
      <c r="H76" s="61"/>
      <c r="I76" s="55"/>
      <c r="J76" s="20" t="s">
        <v>133</v>
      </c>
      <c r="K76" s="10"/>
      <c r="L76" s="12"/>
      <c r="M76" s="6"/>
      <c r="N76" s="92" t="s">
        <v>194</v>
      </c>
      <c r="O76" s="93" t="s">
        <v>194</v>
      </c>
      <c r="P76" s="97"/>
    </row>
    <row r="77" spans="1:16" s="24" customFormat="1" ht="16.2" thickBot="1" x14ac:dyDescent="0.35">
      <c r="A77" s="21" t="s">
        <v>82</v>
      </c>
      <c r="B77" s="30"/>
      <c r="C77" s="18"/>
      <c r="D77" s="18"/>
      <c r="E77" s="22"/>
      <c r="F77" s="41"/>
      <c r="G77" s="55"/>
      <c r="H77" s="61"/>
      <c r="I77" s="55"/>
      <c r="J77" s="37" t="s">
        <v>77</v>
      </c>
      <c r="K77" s="18"/>
      <c r="L77" s="23">
        <v>44270</v>
      </c>
      <c r="M77" s="5"/>
      <c r="N77" s="90"/>
      <c r="O77" s="91"/>
      <c r="P77" s="97"/>
    </row>
    <row r="78" spans="1:16" s="24" customFormat="1" ht="16.2" thickBot="1" x14ac:dyDescent="0.35">
      <c r="A78" s="35"/>
      <c r="B78" s="30" t="s">
        <v>86</v>
      </c>
      <c r="C78" s="19"/>
      <c r="D78" s="19"/>
      <c r="E78" s="31" t="s">
        <v>87</v>
      </c>
      <c r="F78" s="42" t="s">
        <v>9</v>
      </c>
      <c r="G78" s="55"/>
      <c r="H78" s="61"/>
      <c r="I78" s="55"/>
      <c r="J78" s="20" t="s">
        <v>133</v>
      </c>
      <c r="K78" s="10"/>
      <c r="L78" s="12"/>
      <c r="M78" s="6"/>
      <c r="N78" s="92" t="s">
        <v>194</v>
      </c>
      <c r="O78" s="93" t="s">
        <v>194</v>
      </c>
      <c r="P78" s="97"/>
    </row>
    <row r="79" spans="1:16" s="24" customFormat="1" ht="16.2" thickBot="1" x14ac:dyDescent="0.35">
      <c r="A79" s="21" t="s">
        <v>88</v>
      </c>
      <c r="B79" s="30"/>
      <c r="C79" s="18"/>
      <c r="D79" s="18"/>
      <c r="E79" s="22"/>
      <c r="F79" s="41"/>
      <c r="G79" s="55"/>
      <c r="H79" s="61"/>
      <c r="I79" s="55"/>
      <c r="J79" s="37" t="s">
        <v>77</v>
      </c>
      <c r="K79" s="18"/>
      <c r="L79" s="23">
        <v>44270</v>
      </c>
      <c r="M79" s="5"/>
      <c r="N79" s="90"/>
      <c r="O79" s="91"/>
      <c r="P79" s="97"/>
    </row>
    <row r="80" spans="1:16" s="24" customFormat="1" ht="16.2" thickBot="1" x14ac:dyDescent="0.35">
      <c r="A80" s="35"/>
      <c r="B80" s="30" t="s">
        <v>86</v>
      </c>
      <c r="C80" s="19"/>
      <c r="D80" s="19"/>
      <c r="E80" s="31" t="s">
        <v>87</v>
      </c>
      <c r="F80" s="42" t="s">
        <v>9</v>
      </c>
      <c r="G80" s="55"/>
      <c r="H80" s="61"/>
      <c r="I80" s="55"/>
      <c r="J80" s="20" t="s">
        <v>133</v>
      </c>
      <c r="K80" s="10"/>
      <c r="L80" s="12"/>
      <c r="M80" s="6"/>
      <c r="N80" s="92" t="s">
        <v>194</v>
      </c>
      <c r="O80" s="93" t="s">
        <v>194</v>
      </c>
      <c r="P80" s="97"/>
    </row>
    <row r="81" spans="1:16" ht="31.2" customHeight="1" thickBot="1" x14ac:dyDescent="0.35">
      <c r="A81" s="101" t="s">
        <v>90</v>
      </c>
      <c r="B81" s="107"/>
      <c r="C81" s="107"/>
      <c r="D81" s="107"/>
      <c r="E81" s="108"/>
      <c r="F81" s="43"/>
      <c r="G81" s="56" t="str">
        <f>IF(H81="◄","◄",IF(H81="ok","►",""))</f>
        <v>◄</v>
      </c>
      <c r="H81" s="57" t="str">
        <f>IF(H82&gt;0,"OK","◄")</f>
        <v>◄</v>
      </c>
      <c r="I81" s="58" t="str">
        <f>IF(AND(J81="◄",K81="►"),"◄?►",IF(J81="◄","◄",IF(K81="►","►","")))</f>
        <v>◄</v>
      </c>
      <c r="J81" s="67" t="str">
        <f>IF(J82&gt;0,"","◄")</f>
        <v>◄</v>
      </c>
      <c r="K81" s="68" t="str">
        <f>IF(K82&gt;0,"►","")</f>
        <v/>
      </c>
      <c r="L81" s="23">
        <v>44361</v>
      </c>
      <c r="M81" s="5"/>
      <c r="N81" s="86" t="str">
        <f>IF(N82&gt;0,"◄","")</f>
        <v>◄</v>
      </c>
      <c r="O81" s="87" t="str">
        <f>IF(AND(J83="",K83&gt;0),"?",IF(O83&gt;0,"►",""))</f>
        <v/>
      </c>
      <c r="P81" s="96"/>
    </row>
    <row r="82" spans="1:16" ht="16.2" thickBot="1" x14ac:dyDescent="0.35">
      <c r="A82" s="35"/>
      <c r="B82" s="30" t="s">
        <v>92</v>
      </c>
      <c r="C82" s="19"/>
      <c r="D82" s="19"/>
      <c r="E82" s="31" t="s">
        <v>93</v>
      </c>
      <c r="F82" s="42" t="s">
        <v>9</v>
      </c>
      <c r="G82" s="59" t="str">
        <f>IF(H82&gt;0,"ok","◄")</f>
        <v>◄</v>
      </c>
      <c r="H82" s="60"/>
      <c r="I82" s="59" t="str">
        <f>IF(AND(J82="",K82&gt;0),"?",IF(J82="","◄",IF(K82&gt;=1,"►","")))</f>
        <v>◄</v>
      </c>
      <c r="J82" s="69"/>
      <c r="K82" s="70"/>
      <c r="L82" s="47" t="s">
        <v>77</v>
      </c>
      <c r="M82" s="6"/>
      <c r="N82" s="88">
        <f>IF(J82&gt;0,"",1)</f>
        <v>1</v>
      </c>
      <c r="O82" s="89" t="str">
        <f>IF(K82&gt;0,K82,"")</f>
        <v/>
      </c>
      <c r="P82" s="96"/>
    </row>
    <row r="83" spans="1:16" ht="16.2" thickBot="1" x14ac:dyDescent="0.35">
      <c r="A83" s="101" t="s">
        <v>94</v>
      </c>
      <c r="B83" s="107"/>
      <c r="C83" s="107"/>
      <c r="D83" s="107"/>
      <c r="E83" s="108"/>
      <c r="F83" s="41"/>
      <c r="G83" s="55"/>
      <c r="H83" s="61"/>
      <c r="I83" s="55"/>
      <c r="J83" s="37" t="s">
        <v>77</v>
      </c>
      <c r="K83" s="18"/>
      <c r="L83" s="23">
        <v>44361</v>
      </c>
      <c r="M83" s="5"/>
      <c r="N83" s="90"/>
      <c r="O83" s="91"/>
      <c r="P83" s="96"/>
    </row>
    <row r="84" spans="1:16" ht="16.2" thickBot="1" x14ac:dyDescent="0.35">
      <c r="A84" s="35"/>
      <c r="B84" s="30" t="s">
        <v>92</v>
      </c>
      <c r="C84" s="19"/>
      <c r="D84" s="19"/>
      <c r="E84" s="31" t="s">
        <v>93</v>
      </c>
      <c r="F84" s="42" t="s">
        <v>9</v>
      </c>
      <c r="G84" s="55"/>
      <c r="H84" s="61"/>
      <c r="I84" s="55"/>
      <c r="J84" s="20" t="s">
        <v>133</v>
      </c>
      <c r="K84" s="10"/>
      <c r="L84" s="12"/>
      <c r="M84" s="6"/>
      <c r="N84" s="92" t="s">
        <v>194</v>
      </c>
      <c r="O84" s="93" t="s">
        <v>194</v>
      </c>
      <c r="P84" s="96"/>
    </row>
    <row r="85" spans="1:16" ht="34.799999999999997" customHeight="1" thickBot="1" x14ac:dyDescent="0.35">
      <c r="A85" s="101" t="s">
        <v>95</v>
      </c>
      <c r="B85" s="102"/>
      <c r="C85" s="102"/>
      <c r="D85" s="102"/>
      <c r="E85" s="103"/>
      <c r="F85" s="41"/>
      <c r="G85" s="55"/>
      <c r="H85" s="61"/>
      <c r="I85" s="55"/>
      <c r="J85" s="37" t="s">
        <v>77</v>
      </c>
      <c r="K85" s="18"/>
      <c r="L85" s="23">
        <v>44361</v>
      </c>
      <c r="M85" s="5"/>
      <c r="N85" s="90"/>
      <c r="O85" s="91"/>
      <c r="P85" s="96"/>
    </row>
    <row r="86" spans="1:16" ht="16.2" thickBot="1" x14ac:dyDescent="0.35">
      <c r="A86" s="35"/>
      <c r="B86" s="30" t="s">
        <v>96</v>
      </c>
      <c r="C86" s="19"/>
      <c r="D86" s="19"/>
      <c r="E86" s="31" t="s">
        <v>97</v>
      </c>
      <c r="F86" s="42" t="s">
        <v>9</v>
      </c>
      <c r="G86" s="55"/>
      <c r="H86" s="61"/>
      <c r="I86" s="55"/>
      <c r="J86" s="20" t="s">
        <v>133</v>
      </c>
      <c r="K86" s="10"/>
      <c r="L86" s="12"/>
      <c r="M86" s="6"/>
      <c r="N86" s="92" t="s">
        <v>194</v>
      </c>
      <c r="O86" s="93" t="s">
        <v>194</v>
      </c>
      <c r="P86" s="96"/>
    </row>
    <row r="87" spans="1:16" ht="33" customHeight="1" thickBot="1" x14ac:dyDescent="0.35">
      <c r="A87" s="101" t="s">
        <v>91</v>
      </c>
      <c r="B87" s="102"/>
      <c r="C87" s="102"/>
      <c r="D87" s="102"/>
      <c r="E87" s="103"/>
      <c r="F87" s="41"/>
      <c r="G87" s="55"/>
      <c r="H87" s="61"/>
      <c r="I87" s="55"/>
      <c r="J87" s="37" t="s">
        <v>77</v>
      </c>
      <c r="K87" s="18"/>
      <c r="L87" s="23">
        <v>44361</v>
      </c>
      <c r="M87" s="5"/>
      <c r="N87" s="90"/>
      <c r="O87" s="91"/>
      <c r="P87" s="96"/>
    </row>
    <row r="88" spans="1:16" ht="16.2" thickBot="1" x14ac:dyDescent="0.35">
      <c r="A88" s="35"/>
      <c r="B88" s="30" t="s">
        <v>98</v>
      </c>
      <c r="C88" s="19"/>
      <c r="D88" s="19"/>
      <c r="E88" s="31" t="s">
        <v>99</v>
      </c>
      <c r="F88" s="42" t="s">
        <v>9</v>
      </c>
      <c r="G88" s="55"/>
      <c r="H88" s="61"/>
      <c r="I88" s="55"/>
      <c r="J88" s="20" t="s">
        <v>133</v>
      </c>
      <c r="K88" s="10"/>
      <c r="L88" s="12"/>
      <c r="M88" s="6"/>
      <c r="N88" s="92" t="s">
        <v>194</v>
      </c>
      <c r="O88" s="93" t="s">
        <v>194</v>
      </c>
      <c r="P88" s="96"/>
    </row>
    <row r="89" spans="1:16" ht="16.2" thickBot="1" x14ac:dyDescent="0.35">
      <c r="A89" s="101" t="s">
        <v>100</v>
      </c>
      <c r="B89" s="102"/>
      <c r="C89" s="102"/>
      <c r="D89" s="102"/>
      <c r="E89" s="103"/>
      <c r="F89" s="41"/>
      <c r="G89" s="55"/>
      <c r="H89" s="61"/>
      <c r="I89" s="55"/>
      <c r="J89" s="37" t="s">
        <v>77</v>
      </c>
      <c r="K89" s="18"/>
      <c r="L89" s="23">
        <v>44361</v>
      </c>
      <c r="M89" s="5"/>
      <c r="N89" s="90"/>
      <c r="O89" s="91"/>
      <c r="P89" s="96"/>
    </row>
    <row r="90" spans="1:16" ht="16.2" thickBot="1" x14ac:dyDescent="0.35">
      <c r="A90" s="35"/>
      <c r="B90" s="30" t="s">
        <v>101</v>
      </c>
      <c r="C90" s="19"/>
      <c r="D90" s="19"/>
      <c r="E90" s="31" t="s">
        <v>99</v>
      </c>
      <c r="F90" s="42" t="s">
        <v>9</v>
      </c>
      <c r="G90" s="55"/>
      <c r="H90" s="61"/>
      <c r="I90" s="55"/>
      <c r="J90" s="20" t="s">
        <v>133</v>
      </c>
      <c r="K90" s="10"/>
      <c r="L90" s="12"/>
      <c r="M90" s="6"/>
      <c r="N90" s="92" t="s">
        <v>194</v>
      </c>
      <c r="O90" s="93" t="s">
        <v>194</v>
      </c>
      <c r="P90" s="96"/>
    </row>
    <row r="91" spans="1:16" ht="16.2" thickBot="1" x14ac:dyDescent="0.35">
      <c r="A91" s="101" t="s">
        <v>102</v>
      </c>
      <c r="B91" s="102"/>
      <c r="C91" s="102"/>
      <c r="D91" s="102"/>
      <c r="E91" s="103"/>
      <c r="F91" s="41"/>
      <c r="G91" s="55"/>
      <c r="H91" s="61"/>
      <c r="I91" s="55"/>
      <c r="J91" s="37" t="s">
        <v>77</v>
      </c>
      <c r="K91" s="18"/>
      <c r="L91" s="23">
        <v>44361</v>
      </c>
      <c r="M91" s="5"/>
      <c r="N91" s="90"/>
      <c r="O91" s="91"/>
      <c r="P91" s="96"/>
    </row>
    <row r="92" spans="1:16" ht="16.2" thickBot="1" x14ac:dyDescent="0.35">
      <c r="A92" s="35"/>
      <c r="B92" s="30" t="s">
        <v>103</v>
      </c>
      <c r="C92" s="19"/>
      <c r="D92" s="19"/>
      <c r="E92" s="31" t="s">
        <v>99</v>
      </c>
      <c r="F92" s="42" t="s">
        <v>9</v>
      </c>
      <c r="G92" s="55"/>
      <c r="H92" s="61"/>
      <c r="I92" s="55"/>
      <c r="J92" s="20" t="s">
        <v>133</v>
      </c>
      <c r="K92" s="10"/>
      <c r="L92" s="12"/>
      <c r="M92" s="6"/>
      <c r="N92" s="92" t="s">
        <v>194</v>
      </c>
      <c r="O92" s="93" t="s">
        <v>194</v>
      </c>
      <c r="P92" s="96"/>
    </row>
    <row r="93" spans="1:16" ht="30" customHeight="1" thickBot="1" x14ac:dyDescent="0.35">
      <c r="A93" s="101" t="s">
        <v>104</v>
      </c>
      <c r="B93" s="102"/>
      <c r="C93" s="102"/>
      <c r="D93" s="102"/>
      <c r="E93" s="103"/>
      <c r="F93" s="41"/>
      <c r="G93" s="55"/>
      <c r="H93" s="61"/>
      <c r="I93" s="55"/>
      <c r="J93" s="37" t="s">
        <v>77</v>
      </c>
      <c r="K93" s="18"/>
      <c r="L93" s="23">
        <v>44361</v>
      </c>
      <c r="M93" s="5"/>
      <c r="N93" s="90"/>
      <c r="O93" s="91"/>
      <c r="P93" s="96"/>
    </row>
    <row r="94" spans="1:16" ht="16.2" thickBot="1" x14ac:dyDescent="0.35">
      <c r="A94" s="35"/>
      <c r="B94" s="30" t="s">
        <v>103</v>
      </c>
      <c r="C94" s="19"/>
      <c r="D94" s="19"/>
      <c r="E94" s="31" t="s">
        <v>99</v>
      </c>
      <c r="F94" s="42" t="s">
        <v>9</v>
      </c>
      <c r="G94" s="55"/>
      <c r="H94" s="61"/>
      <c r="I94" s="55"/>
      <c r="J94" s="20" t="s">
        <v>133</v>
      </c>
      <c r="K94" s="10"/>
      <c r="L94" s="12"/>
      <c r="M94" s="6"/>
      <c r="N94" s="90"/>
      <c r="O94" s="91"/>
      <c r="P94" s="96"/>
    </row>
    <row r="95" spans="1:16" ht="31.2" customHeight="1" thickBot="1" x14ac:dyDescent="0.35">
      <c r="A95" s="101" t="s">
        <v>105</v>
      </c>
      <c r="B95" s="107"/>
      <c r="C95" s="107"/>
      <c r="D95" s="107"/>
      <c r="E95" s="108"/>
      <c r="F95" s="41"/>
      <c r="G95" s="55"/>
      <c r="H95" s="61"/>
      <c r="I95" s="55"/>
      <c r="J95" s="37" t="s">
        <v>77</v>
      </c>
      <c r="K95" s="18"/>
      <c r="L95" s="23">
        <v>44361</v>
      </c>
      <c r="M95" s="5"/>
      <c r="N95" s="92" t="s">
        <v>194</v>
      </c>
      <c r="O95" s="93" t="s">
        <v>194</v>
      </c>
      <c r="P95" s="96"/>
    </row>
    <row r="96" spans="1:16" ht="16.2" thickBot="1" x14ac:dyDescent="0.35">
      <c r="A96" s="35"/>
      <c r="B96" s="30" t="s">
        <v>106</v>
      </c>
      <c r="C96" s="19"/>
      <c r="D96" s="19"/>
      <c r="E96" s="31" t="s">
        <v>99</v>
      </c>
      <c r="F96" s="42" t="s">
        <v>9</v>
      </c>
      <c r="G96" s="55"/>
      <c r="H96" s="61"/>
      <c r="I96" s="55"/>
      <c r="J96" s="20" t="s">
        <v>133</v>
      </c>
      <c r="K96" s="10"/>
      <c r="L96" s="12"/>
      <c r="M96" s="6"/>
      <c r="N96" s="90"/>
      <c r="O96" s="91"/>
      <c r="P96" s="96"/>
    </row>
    <row r="97" spans="1:16" s="24" customFormat="1" ht="31.8" customHeight="1" thickBot="1" x14ac:dyDescent="0.35">
      <c r="A97" s="101" t="s">
        <v>105</v>
      </c>
      <c r="B97" s="107"/>
      <c r="C97" s="107"/>
      <c r="D97" s="107"/>
      <c r="E97" s="108"/>
      <c r="F97" s="41"/>
      <c r="G97" s="55"/>
      <c r="H97" s="61"/>
      <c r="I97" s="55"/>
      <c r="J97" s="18"/>
      <c r="K97" s="18"/>
      <c r="L97" s="23">
        <v>44361</v>
      </c>
      <c r="M97" s="5"/>
      <c r="N97" s="92" t="s">
        <v>194</v>
      </c>
      <c r="O97" s="93" t="s">
        <v>194</v>
      </c>
      <c r="P97" s="97"/>
    </row>
    <row r="98" spans="1:16" s="24" customFormat="1" ht="16.2" thickBot="1" x14ac:dyDescent="0.35">
      <c r="A98" s="35"/>
      <c r="B98" s="30" t="s">
        <v>106</v>
      </c>
      <c r="C98" s="19"/>
      <c r="D98" s="19"/>
      <c r="E98" s="31" t="s">
        <v>99</v>
      </c>
      <c r="F98" s="42" t="s">
        <v>9</v>
      </c>
      <c r="G98" s="55"/>
      <c r="H98" s="61"/>
      <c r="I98" s="55"/>
      <c r="J98" s="20" t="s">
        <v>133</v>
      </c>
      <c r="K98" s="10"/>
      <c r="L98" s="12"/>
      <c r="M98" s="6"/>
      <c r="N98" s="90"/>
      <c r="O98" s="91"/>
      <c r="P98" s="97"/>
    </row>
    <row r="99" spans="1:16" s="24" customFormat="1" ht="16.2" thickBot="1" x14ac:dyDescent="0.35">
      <c r="A99" s="21" t="s">
        <v>125</v>
      </c>
      <c r="B99" s="30"/>
      <c r="C99" s="18"/>
      <c r="D99" s="18"/>
      <c r="E99" s="22"/>
      <c r="F99" s="41"/>
      <c r="G99" s="56" t="str">
        <f>IF(H99="◄","◄",IF(H99="ok","►",""))</f>
        <v>◄</v>
      </c>
      <c r="H99" s="57" t="str">
        <f>IF(H100&gt;0,"OK","◄")</f>
        <v>◄</v>
      </c>
      <c r="I99" s="58" t="str">
        <f>IF(AND(J99="◄",K99="►"),"◄?►",IF(J99="◄","◄",IF(K99="►","►","")))</f>
        <v>◄</v>
      </c>
      <c r="J99" s="67" t="str">
        <f>IF(J100&gt;0,"","◄")</f>
        <v>◄</v>
      </c>
      <c r="K99" s="68" t="str">
        <f>IF(K100&gt;0,"►","")</f>
        <v/>
      </c>
      <c r="L99" s="23">
        <v>44435</v>
      </c>
      <c r="M99" s="5"/>
      <c r="N99" s="86" t="str">
        <f>IF(N100&gt;0,"◄","")</f>
        <v>◄</v>
      </c>
      <c r="O99" s="87" t="str">
        <f>IF(AND(J101="",K101&gt;0),"?",IF(O101&gt;0,"►",""))</f>
        <v/>
      </c>
      <c r="P99" s="97"/>
    </row>
    <row r="100" spans="1:16" s="24" customFormat="1" ht="16.2" thickBot="1" x14ac:dyDescent="0.35">
      <c r="A100" s="35"/>
      <c r="B100" s="30" t="s">
        <v>126</v>
      </c>
      <c r="C100" s="19"/>
      <c r="D100" s="19"/>
      <c r="E100" s="31" t="s">
        <v>109</v>
      </c>
      <c r="F100" s="42" t="s">
        <v>9</v>
      </c>
      <c r="G100" s="59" t="str">
        <f>IF(H100&gt;0,"ok","◄")</f>
        <v>◄</v>
      </c>
      <c r="H100" s="60"/>
      <c r="I100" s="59" t="str">
        <f>IF(AND(J100="",K100&gt;0),"?",IF(J100="","◄",IF(K100&gt;=1,"►","")))</f>
        <v>◄</v>
      </c>
      <c r="J100" s="69"/>
      <c r="K100" s="70"/>
      <c r="L100" s="1"/>
      <c r="M100" s="6"/>
      <c r="N100" s="88">
        <f>IF(J100&gt;0,"",1)</f>
        <v>1</v>
      </c>
      <c r="O100" s="89" t="str">
        <f>IF(K100&gt;0,K100,"")</f>
        <v/>
      </c>
      <c r="P100" s="97"/>
    </row>
    <row r="101" spans="1:16" s="24" customFormat="1" ht="16.2" thickBot="1" x14ac:dyDescent="0.35">
      <c r="A101" s="21" t="s">
        <v>107</v>
      </c>
      <c r="B101" s="30"/>
      <c r="C101" s="18"/>
      <c r="D101" s="18"/>
      <c r="E101" s="22"/>
      <c r="F101" s="41"/>
      <c r="G101" s="55"/>
      <c r="H101" s="61"/>
      <c r="I101" s="55"/>
      <c r="J101" s="18"/>
      <c r="K101" s="18"/>
      <c r="L101" s="23">
        <v>44435</v>
      </c>
      <c r="M101" s="5"/>
      <c r="N101" s="90"/>
      <c r="O101" s="91"/>
      <c r="P101" s="97"/>
    </row>
    <row r="102" spans="1:16" s="24" customFormat="1" ht="16.2" thickBot="1" x14ac:dyDescent="0.35">
      <c r="A102" s="35"/>
      <c r="B102" s="30" t="s">
        <v>108</v>
      </c>
      <c r="C102" s="19"/>
      <c r="D102" s="19"/>
      <c r="E102" s="31" t="s">
        <v>109</v>
      </c>
      <c r="F102" s="42" t="s">
        <v>9</v>
      </c>
      <c r="G102" s="55"/>
      <c r="H102" s="61"/>
      <c r="I102" s="55"/>
      <c r="J102" s="20" t="s">
        <v>132</v>
      </c>
      <c r="K102" s="10"/>
      <c r="L102" s="12"/>
      <c r="M102" s="6"/>
      <c r="N102" s="92" t="s">
        <v>194</v>
      </c>
      <c r="O102" s="93" t="s">
        <v>194</v>
      </c>
      <c r="P102" s="97"/>
    </row>
    <row r="103" spans="1:16" s="24" customFormat="1" ht="16.2" thickBot="1" x14ac:dyDescent="0.35">
      <c r="A103" s="21" t="s">
        <v>110</v>
      </c>
      <c r="B103" s="30"/>
      <c r="C103" s="18"/>
      <c r="D103" s="18"/>
      <c r="E103" s="22"/>
      <c r="F103" s="41"/>
      <c r="G103" s="55"/>
      <c r="H103" s="61"/>
      <c r="I103" s="55"/>
      <c r="J103" s="18"/>
      <c r="K103" s="18"/>
      <c r="L103" s="23">
        <v>44435</v>
      </c>
      <c r="M103" s="5"/>
      <c r="N103" s="90"/>
      <c r="O103" s="91"/>
      <c r="P103" s="97"/>
    </row>
    <row r="104" spans="1:16" s="24" customFormat="1" ht="16.2" thickBot="1" x14ac:dyDescent="0.35">
      <c r="A104" s="35"/>
      <c r="B104" s="30" t="s">
        <v>108</v>
      </c>
      <c r="C104" s="19"/>
      <c r="D104" s="19"/>
      <c r="E104" s="31" t="s">
        <v>109</v>
      </c>
      <c r="F104" s="42" t="s">
        <v>9</v>
      </c>
      <c r="G104" s="55"/>
      <c r="H104" s="61"/>
      <c r="I104" s="55"/>
      <c r="J104" s="20" t="s">
        <v>133</v>
      </c>
      <c r="K104" s="10"/>
      <c r="L104" s="12"/>
      <c r="M104" s="6"/>
      <c r="N104" s="92" t="s">
        <v>194</v>
      </c>
      <c r="O104" s="93" t="s">
        <v>194</v>
      </c>
      <c r="P104" s="97"/>
    </row>
    <row r="105" spans="1:16" s="24" customFormat="1" ht="16.2" thickBot="1" x14ac:dyDescent="0.35">
      <c r="A105" s="21" t="s">
        <v>111</v>
      </c>
      <c r="B105" s="30"/>
      <c r="C105" s="18"/>
      <c r="D105" s="18"/>
      <c r="E105" s="22"/>
      <c r="F105" s="41"/>
      <c r="G105" s="55"/>
      <c r="H105" s="61"/>
      <c r="I105" s="55"/>
      <c r="J105" s="18"/>
      <c r="K105" s="18"/>
      <c r="L105" s="23">
        <v>44435</v>
      </c>
      <c r="M105" s="5"/>
      <c r="N105" s="90"/>
      <c r="O105" s="91"/>
      <c r="P105" s="97"/>
    </row>
    <row r="106" spans="1:16" s="24" customFormat="1" ht="16.2" thickBot="1" x14ac:dyDescent="0.35">
      <c r="A106" s="35"/>
      <c r="B106" s="30" t="s">
        <v>112</v>
      </c>
      <c r="C106" s="19"/>
      <c r="D106" s="19"/>
      <c r="E106" s="31" t="s">
        <v>109</v>
      </c>
      <c r="F106" s="42" t="s">
        <v>9</v>
      </c>
      <c r="G106" s="55"/>
      <c r="H106" s="61"/>
      <c r="I106" s="55"/>
      <c r="J106" s="20" t="s">
        <v>133</v>
      </c>
      <c r="K106" s="10"/>
      <c r="L106" s="12"/>
      <c r="M106" s="6"/>
      <c r="N106" s="92" t="s">
        <v>194</v>
      </c>
      <c r="O106" s="93" t="s">
        <v>194</v>
      </c>
      <c r="P106" s="97"/>
    </row>
    <row r="107" spans="1:16" s="24" customFormat="1" ht="16.2" thickBot="1" x14ac:dyDescent="0.35">
      <c r="A107" s="21" t="s">
        <v>113</v>
      </c>
      <c r="B107" s="30"/>
      <c r="C107" s="18"/>
      <c r="D107" s="18"/>
      <c r="E107" s="22"/>
      <c r="F107" s="41"/>
      <c r="G107" s="55"/>
      <c r="H107" s="61"/>
      <c r="I107" s="55"/>
      <c r="J107" s="18"/>
      <c r="K107" s="18"/>
      <c r="L107" s="23">
        <v>44435</v>
      </c>
      <c r="M107" s="5"/>
      <c r="N107" s="90"/>
      <c r="O107" s="91"/>
      <c r="P107" s="97"/>
    </row>
    <row r="108" spans="1:16" s="24" customFormat="1" ht="16.2" thickBot="1" x14ac:dyDescent="0.35">
      <c r="A108" s="35"/>
      <c r="B108" s="30" t="s">
        <v>112</v>
      </c>
      <c r="C108" s="19"/>
      <c r="D108" s="19"/>
      <c r="E108" s="31" t="s">
        <v>109</v>
      </c>
      <c r="F108" s="42" t="s">
        <v>9</v>
      </c>
      <c r="G108" s="55"/>
      <c r="H108" s="61"/>
      <c r="I108" s="55"/>
      <c r="J108" s="20" t="s">
        <v>133</v>
      </c>
      <c r="K108" s="10"/>
      <c r="L108" s="12"/>
      <c r="M108" s="6"/>
      <c r="N108" s="92" t="s">
        <v>194</v>
      </c>
      <c r="O108" s="93" t="s">
        <v>194</v>
      </c>
      <c r="P108" s="97"/>
    </row>
    <row r="109" spans="1:16" s="24" customFormat="1" ht="16.2" thickBot="1" x14ac:dyDescent="0.35">
      <c r="A109" s="21" t="s">
        <v>113</v>
      </c>
      <c r="B109" s="30"/>
      <c r="C109" s="18"/>
      <c r="D109" s="18"/>
      <c r="E109" s="22"/>
      <c r="F109" s="41"/>
      <c r="G109" s="55"/>
      <c r="H109" s="61"/>
      <c r="I109" s="55"/>
      <c r="J109" s="18"/>
      <c r="K109" s="18"/>
      <c r="L109" s="23">
        <v>44438</v>
      </c>
      <c r="M109" s="5"/>
      <c r="N109" s="90"/>
      <c r="O109" s="91"/>
      <c r="P109" s="97"/>
    </row>
    <row r="110" spans="1:16" s="24" customFormat="1" ht="16.2" thickBot="1" x14ac:dyDescent="0.35">
      <c r="A110" s="35"/>
      <c r="B110" s="30" t="s">
        <v>112</v>
      </c>
      <c r="C110" s="19"/>
      <c r="D110" s="19"/>
      <c r="E110" s="31" t="s">
        <v>109</v>
      </c>
      <c r="F110" s="42" t="s">
        <v>9</v>
      </c>
      <c r="G110" s="55"/>
      <c r="H110" s="61"/>
      <c r="I110" s="55"/>
      <c r="J110" s="20" t="s">
        <v>133</v>
      </c>
      <c r="K110" s="10"/>
      <c r="L110" s="12"/>
      <c r="M110" s="6"/>
      <c r="N110" s="92" t="s">
        <v>194</v>
      </c>
      <c r="O110" s="93" t="s">
        <v>194</v>
      </c>
      <c r="P110" s="97"/>
    </row>
    <row r="111" spans="1:16" s="24" customFormat="1" ht="16.2" thickBot="1" x14ac:dyDescent="0.35">
      <c r="A111" s="21" t="s">
        <v>114</v>
      </c>
      <c r="B111" s="30"/>
      <c r="C111" s="18"/>
      <c r="D111" s="18"/>
      <c r="E111" s="22"/>
      <c r="F111" s="41"/>
      <c r="G111" s="56" t="str">
        <f>IF(H111="◄","◄",IF(H111="ok","►",""))</f>
        <v>◄</v>
      </c>
      <c r="H111" s="57" t="str">
        <f>IF(H112&gt;0,"OK","◄")</f>
        <v>◄</v>
      </c>
      <c r="I111" s="58" t="str">
        <f>IF(AND(J111="◄",K111="►"),"◄?►",IF(J111="◄","◄",IF(K111="►","►","")))</f>
        <v>◄</v>
      </c>
      <c r="J111" s="67" t="str">
        <f>IF(J112&gt;0,"","◄")</f>
        <v>◄</v>
      </c>
      <c r="K111" s="68" t="str">
        <f>IF(K112&gt;0,"►","")</f>
        <v/>
      </c>
      <c r="L111" s="23">
        <v>44435</v>
      </c>
      <c r="M111" s="5"/>
      <c r="N111" s="86" t="str">
        <f>IF(N112&gt;0,"◄","")</f>
        <v>◄</v>
      </c>
      <c r="O111" s="87" t="str">
        <f>IF(AND(J113="",K113&gt;0),"?",IF(O113&gt;0,"►",""))</f>
        <v/>
      </c>
      <c r="P111" s="97"/>
    </row>
    <row r="112" spans="1:16" s="24" customFormat="1" ht="16.2" thickBot="1" x14ac:dyDescent="0.35">
      <c r="A112" s="35"/>
      <c r="B112" s="30" t="s">
        <v>115</v>
      </c>
      <c r="C112" s="19"/>
      <c r="D112" s="19"/>
      <c r="E112" s="31" t="s">
        <v>116</v>
      </c>
      <c r="F112" s="42" t="s">
        <v>9</v>
      </c>
      <c r="G112" s="59" t="str">
        <f>IF(H112&gt;0,"ok","◄")</f>
        <v>◄</v>
      </c>
      <c r="H112" s="60"/>
      <c r="I112" s="59" t="str">
        <f>IF(AND(J112="",K112&gt;0),"?",IF(J112="","◄",IF(K112&gt;=1,"►","")))</f>
        <v>◄</v>
      </c>
      <c r="J112" s="69"/>
      <c r="K112" s="70"/>
      <c r="L112" s="1"/>
      <c r="M112" s="6"/>
      <c r="N112" s="88">
        <f>IF(J112&gt;0,"",1)</f>
        <v>1</v>
      </c>
      <c r="O112" s="89" t="str">
        <f>IF(K112&gt;0,K112,"")</f>
        <v/>
      </c>
      <c r="P112" s="97"/>
    </row>
    <row r="113" spans="1:16" s="24" customFormat="1" ht="16.2" thickBot="1" x14ac:dyDescent="0.35">
      <c r="A113" s="21" t="s">
        <v>117</v>
      </c>
      <c r="B113" s="30"/>
      <c r="C113" s="18"/>
      <c r="D113" s="18"/>
      <c r="E113" s="22"/>
      <c r="F113" s="41"/>
      <c r="G113" s="55"/>
      <c r="H113" s="61"/>
      <c r="I113" s="55"/>
      <c r="J113" s="18"/>
      <c r="K113" s="18"/>
      <c r="L113" s="23">
        <v>44492</v>
      </c>
      <c r="M113" s="5"/>
      <c r="N113" s="90"/>
      <c r="O113" s="91"/>
      <c r="P113" s="97"/>
    </row>
    <row r="114" spans="1:16" s="24" customFormat="1" ht="16.2" thickBot="1" x14ac:dyDescent="0.35">
      <c r="A114" s="35"/>
      <c r="B114" s="30" t="s">
        <v>115</v>
      </c>
      <c r="C114" s="19"/>
      <c r="D114" s="19"/>
      <c r="E114" s="31" t="s">
        <v>116</v>
      </c>
      <c r="F114" s="42" t="s">
        <v>9</v>
      </c>
      <c r="G114" s="55"/>
      <c r="H114" s="61"/>
      <c r="I114" s="55"/>
      <c r="J114" s="20" t="s">
        <v>133</v>
      </c>
      <c r="K114" s="10"/>
      <c r="L114" s="12"/>
      <c r="M114" s="6"/>
      <c r="N114" s="92" t="s">
        <v>194</v>
      </c>
      <c r="O114" s="93" t="s">
        <v>194</v>
      </c>
      <c r="P114" s="97"/>
    </row>
    <row r="115" spans="1:16" s="24" customFormat="1" ht="16.2" thickBot="1" x14ac:dyDescent="0.35">
      <c r="A115" s="21" t="s">
        <v>118</v>
      </c>
      <c r="B115" s="30"/>
      <c r="C115" s="18"/>
      <c r="D115" s="18"/>
      <c r="E115" s="22"/>
      <c r="F115" s="41"/>
      <c r="G115" s="55"/>
      <c r="H115" s="61"/>
      <c r="I115" s="55"/>
      <c r="J115" s="18"/>
      <c r="K115" s="18"/>
      <c r="L115" s="23">
        <v>44492</v>
      </c>
      <c r="M115" s="5"/>
      <c r="N115" s="90"/>
      <c r="O115" s="91"/>
      <c r="P115" s="97"/>
    </row>
    <row r="116" spans="1:16" s="24" customFormat="1" ht="16.2" thickBot="1" x14ac:dyDescent="0.35">
      <c r="A116" s="35"/>
      <c r="B116" s="30" t="s">
        <v>119</v>
      </c>
      <c r="C116" s="19"/>
      <c r="D116" s="19"/>
      <c r="E116" s="31" t="s">
        <v>116</v>
      </c>
      <c r="F116" s="42" t="s">
        <v>9</v>
      </c>
      <c r="G116" s="55"/>
      <c r="H116" s="61"/>
      <c r="I116" s="55"/>
      <c r="J116" s="20" t="s">
        <v>133</v>
      </c>
      <c r="K116" s="10"/>
      <c r="L116" s="12"/>
      <c r="M116" s="6"/>
      <c r="N116" s="92" t="s">
        <v>194</v>
      </c>
      <c r="O116" s="93" t="s">
        <v>194</v>
      </c>
      <c r="P116" s="97"/>
    </row>
    <row r="117" spans="1:16" s="24" customFormat="1" ht="16.2" thickBot="1" x14ac:dyDescent="0.35">
      <c r="A117" s="21" t="s">
        <v>118</v>
      </c>
      <c r="B117" s="30"/>
      <c r="C117" s="18"/>
      <c r="D117" s="18"/>
      <c r="E117" s="22"/>
      <c r="F117" s="41"/>
      <c r="G117" s="55"/>
      <c r="H117" s="61"/>
      <c r="I117" s="55"/>
      <c r="J117" s="18"/>
      <c r="K117" s="18"/>
      <c r="L117" s="23">
        <v>44492</v>
      </c>
      <c r="M117" s="5"/>
      <c r="N117" s="90"/>
      <c r="O117" s="91"/>
      <c r="P117" s="97"/>
    </row>
    <row r="118" spans="1:16" s="24" customFormat="1" ht="16.2" thickBot="1" x14ac:dyDescent="0.35">
      <c r="A118" s="35"/>
      <c r="B118" s="30" t="s">
        <v>119</v>
      </c>
      <c r="C118" s="19"/>
      <c r="D118" s="19"/>
      <c r="E118" s="31" t="s">
        <v>116</v>
      </c>
      <c r="F118" s="42" t="s">
        <v>9</v>
      </c>
      <c r="G118" s="55"/>
      <c r="H118" s="61"/>
      <c r="I118" s="55"/>
      <c r="J118" s="20" t="s">
        <v>133</v>
      </c>
      <c r="K118" s="10"/>
      <c r="L118" s="12"/>
      <c r="M118" s="6"/>
      <c r="N118" s="92" t="s">
        <v>194</v>
      </c>
      <c r="O118" s="93" t="s">
        <v>194</v>
      </c>
      <c r="P118" s="97"/>
    </row>
    <row r="119" spans="1:16" s="24" customFormat="1" ht="16.2" thickBot="1" x14ac:dyDescent="0.35">
      <c r="A119" s="21" t="s">
        <v>120</v>
      </c>
      <c r="B119" s="46"/>
      <c r="C119" s="18"/>
      <c r="D119" s="18"/>
      <c r="E119" s="22"/>
      <c r="F119" s="41"/>
      <c r="G119" s="55"/>
      <c r="H119" s="61"/>
      <c r="I119" s="55"/>
      <c r="J119" s="18"/>
      <c r="K119" s="18"/>
      <c r="L119" s="23">
        <v>44492</v>
      </c>
      <c r="M119" s="5"/>
      <c r="N119" s="90"/>
      <c r="O119" s="91"/>
      <c r="P119" s="97"/>
    </row>
    <row r="120" spans="1:16" s="24" customFormat="1" ht="16.2" thickBot="1" x14ac:dyDescent="0.35">
      <c r="A120" s="21"/>
      <c r="B120" s="46"/>
      <c r="C120" s="18"/>
      <c r="D120" s="45" t="s">
        <v>121</v>
      </c>
      <c r="E120" s="22"/>
      <c r="F120" s="41"/>
      <c r="G120" s="55"/>
      <c r="H120" s="61"/>
      <c r="I120" s="55"/>
      <c r="J120" s="18"/>
      <c r="K120" s="18"/>
      <c r="L120" s="44"/>
      <c r="M120" s="5"/>
      <c r="N120" s="92" t="s">
        <v>194</v>
      </c>
      <c r="O120" s="93" t="s">
        <v>194</v>
      </c>
      <c r="P120" s="97"/>
    </row>
    <row r="121" spans="1:16" s="24" customFormat="1" ht="16.2" thickBot="1" x14ac:dyDescent="0.35">
      <c r="A121" s="35"/>
      <c r="B121" s="30" t="s">
        <v>122</v>
      </c>
      <c r="C121" s="19"/>
      <c r="D121" s="19"/>
      <c r="E121" s="31" t="s">
        <v>116</v>
      </c>
      <c r="F121" s="42" t="s">
        <v>9</v>
      </c>
      <c r="G121" s="55"/>
      <c r="H121" s="61"/>
      <c r="I121" s="55"/>
      <c r="J121" s="20" t="s">
        <v>133</v>
      </c>
      <c r="K121" s="10"/>
      <c r="L121" s="12"/>
      <c r="M121" s="6"/>
      <c r="N121" s="90"/>
      <c r="O121" s="91"/>
      <c r="P121" s="97"/>
    </row>
    <row r="122" spans="1:16" s="24" customFormat="1" ht="16.2" thickBot="1" x14ac:dyDescent="0.35">
      <c r="A122" s="21" t="s">
        <v>123</v>
      </c>
      <c r="B122" s="30"/>
      <c r="C122" s="18"/>
      <c r="D122" s="18"/>
      <c r="E122" s="22"/>
      <c r="F122" s="41"/>
      <c r="G122" s="55"/>
      <c r="H122" s="61"/>
      <c r="I122" s="55"/>
      <c r="J122" s="18"/>
      <c r="K122" s="18"/>
      <c r="L122" s="23">
        <v>44492</v>
      </c>
      <c r="M122" s="5"/>
      <c r="N122" s="90"/>
      <c r="O122" s="91"/>
      <c r="P122" s="97"/>
    </row>
    <row r="123" spans="1:16" s="24" customFormat="1" ht="16.2" thickBot="1" x14ac:dyDescent="0.35">
      <c r="A123" s="35"/>
      <c r="B123" s="30" t="s">
        <v>124</v>
      </c>
      <c r="C123" s="19"/>
      <c r="D123" s="19"/>
      <c r="E123" s="31" t="s">
        <v>116</v>
      </c>
      <c r="F123" s="42" t="s">
        <v>9</v>
      </c>
      <c r="G123" s="55"/>
      <c r="H123" s="61"/>
      <c r="I123" s="55"/>
      <c r="J123" s="20" t="s">
        <v>133</v>
      </c>
      <c r="K123" s="10"/>
      <c r="L123" s="12"/>
      <c r="M123" s="6"/>
      <c r="N123" s="92" t="s">
        <v>194</v>
      </c>
      <c r="O123" s="93" t="s">
        <v>194</v>
      </c>
      <c r="P123" s="97"/>
    </row>
    <row r="124" spans="1:16" ht="16.2" thickBot="1" x14ac:dyDescent="0.35">
      <c r="A124" s="109" t="s">
        <v>134</v>
      </c>
      <c r="B124" s="110"/>
      <c r="C124" s="110"/>
      <c r="D124" s="110"/>
      <c r="E124" s="111"/>
      <c r="F124" s="41"/>
      <c r="G124" s="56" t="str">
        <f>IF(H124="◄","◄",IF(H124="ok","►",""))</f>
        <v>◄</v>
      </c>
      <c r="H124" s="57" t="str">
        <f>IF(H125&gt;0,"OK","◄")</f>
        <v>◄</v>
      </c>
      <c r="I124" s="58" t="str">
        <f>IF(AND(J124="◄",K124="►"),"◄?►",IF(J124="◄","◄",IF(K124="►","►","")))</f>
        <v>◄</v>
      </c>
      <c r="J124" s="67" t="str">
        <f>IF(J125&gt;0,"","◄")</f>
        <v>◄</v>
      </c>
      <c r="K124" s="68" t="str">
        <f>IF(K125&gt;0,"►","")</f>
        <v/>
      </c>
      <c r="L124" s="23">
        <v>44583</v>
      </c>
      <c r="M124" s="5"/>
      <c r="N124" s="86" t="str">
        <f>IF(N125&gt;0,"◄","")</f>
        <v>◄</v>
      </c>
      <c r="O124" s="87" t="str">
        <f>IF(AND(J126="",K126&gt;0),"?",IF(O126&gt;0,"►",""))</f>
        <v/>
      </c>
      <c r="P124" s="96"/>
    </row>
    <row r="125" spans="1:16" ht="16.2" thickBot="1" x14ac:dyDescent="0.35">
      <c r="A125" s="35"/>
      <c r="B125" s="30" t="s">
        <v>135</v>
      </c>
      <c r="C125" s="19"/>
      <c r="D125" s="19"/>
      <c r="E125" s="31" t="s">
        <v>136</v>
      </c>
      <c r="F125" s="42" t="s">
        <v>9</v>
      </c>
      <c r="G125" s="59" t="str">
        <f>IF(H125&gt;0,"ok","◄")</f>
        <v>◄</v>
      </c>
      <c r="H125" s="60"/>
      <c r="I125" s="59" t="str">
        <f>IF(AND(J125="",K125&gt;0),"?",IF(J125="","◄",IF(K125&gt;=1,"►","")))</f>
        <v>◄</v>
      </c>
      <c r="J125" s="69"/>
      <c r="K125" s="70"/>
      <c r="L125" s="1"/>
      <c r="M125" s="6"/>
      <c r="N125" s="88">
        <f>IF(J125&gt;0,"",1)</f>
        <v>1</v>
      </c>
      <c r="O125" s="89" t="str">
        <f>IF(K125&gt;0,K125,"")</f>
        <v/>
      </c>
      <c r="P125" s="96"/>
    </row>
    <row r="126" spans="1:16" ht="16.2" thickBot="1" x14ac:dyDescent="0.35">
      <c r="A126" s="109" t="s">
        <v>137</v>
      </c>
      <c r="B126" s="110"/>
      <c r="C126" s="110"/>
      <c r="D126" s="110"/>
      <c r="E126" s="111"/>
      <c r="F126" s="41"/>
      <c r="G126" s="55"/>
      <c r="H126" s="61"/>
      <c r="I126" s="55"/>
      <c r="J126" s="18"/>
      <c r="K126" s="18"/>
      <c r="L126" s="23">
        <v>44583</v>
      </c>
      <c r="M126" s="5"/>
      <c r="N126" s="90"/>
      <c r="O126" s="91"/>
      <c r="P126" s="96"/>
    </row>
    <row r="127" spans="1:16" ht="16.2" thickBot="1" x14ac:dyDescent="0.35">
      <c r="A127" s="35"/>
      <c r="B127" s="30" t="s">
        <v>138</v>
      </c>
      <c r="C127" s="19"/>
      <c r="D127" s="19"/>
      <c r="E127" s="31" t="s">
        <v>136</v>
      </c>
      <c r="F127" s="42" t="s">
        <v>9</v>
      </c>
      <c r="G127" s="55"/>
      <c r="H127" s="61"/>
      <c r="I127" s="55"/>
      <c r="J127" s="20" t="s">
        <v>133</v>
      </c>
      <c r="K127" s="10"/>
      <c r="L127" s="12"/>
      <c r="M127" s="6"/>
      <c r="N127" s="92" t="s">
        <v>194</v>
      </c>
      <c r="O127" s="93" t="s">
        <v>194</v>
      </c>
      <c r="P127" s="96"/>
    </row>
    <row r="128" spans="1:16" ht="16.2" thickBot="1" x14ac:dyDescent="0.35">
      <c r="A128" s="104" t="s">
        <v>139</v>
      </c>
      <c r="B128" s="105"/>
      <c r="C128" s="105"/>
      <c r="D128" s="105"/>
      <c r="E128" s="106"/>
      <c r="F128" s="41"/>
      <c r="G128" s="55"/>
      <c r="H128" s="61"/>
      <c r="I128" s="55"/>
      <c r="J128" s="18"/>
      <c r="K128" s="18"/>
      <c r="L128" s="23">
        <v>44583</v>
      </c>
      <c r="M128" s="5"/>
      <c r="N128" s="90"/>
      <c r="O128" s="91"/>
      <c r="P128" s="96"/>
    </row>
    <row r="129" spans="1:16" ht="16.2" thickBot="1" x14ac:dyDescent="0.35">
      <c r="A129" s="35"/>
      <c r="B129" s="30" t="s">
        <v>140</v>
      </c>
      <c r="C129" s="19"/>
      <c r="D129" s="19"/>
      <c r="E129" s="31" t="s">
        <v>136</v>
      </c>
      <c r="F129" s="42" t="s">
        <v>9</v>
      </c>
      <c r="G129" s="55"/>
      <c r="H129" s="61"/>
      <c r="I129" s="55"/>
      <c r="J129" s="20" t="s">
        <v>133</v>
      </c>
      <c r="K129" s="10"/>
      <c r="L129" s="12"/>
      <c r="M129" s="6"/>
      <c r="N129" s="92" t="s">
        <v>194</v>
      </c>
      <c r="O129" s="93" t="s">
        <v>194</v>
      </c>
      <c r="P129" s="96"/>
    </row>
    <row r="130" spans="1:16" ht="34.799999999999997" customHeight="1" thickBot="1" x14ac:dyDescent="0.35">
      <c r="A130" s="99" t="s">
        <v>241</v>
      </c>
      <c r="B130" s="100"/>
      <c r="C130" s="100"/>
      <c r="D130" s="100"/>
      <c r="E130" s="100"/>
      <c r="F130" s="41"/>
      <c r="G130" s="55"/>
      <c r="H130" s="61"/>
      <c r="I130" s="55"/>
      <c r="J130" s="18"/>
      <c r="K130" s="18"/>
      <c r="L130" s="23">
        <v>44583</v>
      </c>
      <c r="M130" s="5"/>
      <c r="N130" s="90"/>
      <c r="O130" s="91"/>
      <c r="P130" s="96"/>
    </row>
    <row r="131" spans="1:16" ht="16.2" thickBot="1" x14ac:dyDescent="0.35">
      <c r="A131" s="35"/>
      <c r="B131" s="30" t="s">
        <v>141</v>
      </c>
      <c r="C131" s="19"/>
      <c r="D131" s="19"/>
      <c r="E131" s="31" t="s">
        <v>136</v>
      </c>
      <c r="F131" s="42" t="s">
        <v>9</v>
      </c>
      <c r="G131" s="55"/>
      <c r="H131" s="61"/>
      <c r="I131" s="55"/>
      <c r="J131" s="20" t="s">
        <v>133</v>
      </c>
      <c r="K131" s="10"/>
      <c r="L131" s="12"/>
      <c r="M131" s="6"/>
      <c r="N131" s="92" t="s">
        <v>194</v>
      </c>
      <c r="O131" s="93" t="s">
        <v>194</v>
      </c>
      <c r="P131" s="96"/>
    </row>
    <row r="132" spans="1:16" ht="28.8" customHeight="1" thickBot="1" x14ac:dyDescent="0.35">
      <c r="A132" s="99" t="s">
        <v>240</v>
      </c>
      <c r="B132" s="100"/>
      <c r="C132" s="100"/>
      <c r="D132" s="100"/>
      <c r="E132" s="100"/>
      <c r="F132" s="41"/>
      <c r="G132" s="55"/>
      <c r="H132" s="61"/>
      <c r="I132" s="55"/>
      <c r="J132" s="18"/>
      <c r="K132" s="18"/>
      <c r="L132" s="23">
        <v>44639</v>
      </c>
      <c r="M132" s="5"/>
      <c r="N132" s="90"/>
      <c r="O132" s="91"/>
      <c r="P132" s="96"/>
    </row>
    <row r="133" spans="1:16" ht="16.2" thickBot="1" x14ac:dyDescent="0.35">
      <c r="A133" s="35"/>
      <c r="B133" s="30" t="s">
        <v>142</v>
      </c>
      <c r="C133" s="19"/>
      <c r="D133" s="71"/>
      <c r="E133" s="31" t="s">
        <v>136</v>
      </c>
      <c r="F133" s="42" t="s">
        <v>9</v>
      </c>
      <c r="G133" s="55"/>
      <c r="H133" s="61"/>
      <c r="I133" s="55"/>
      <c r="J133" s="20" t="s">
        <v>133</v>
      </c>
      <c r="K133" s="10"/>
      <c r="L133" s="12"/>
      <c r="M133" s="6"/>
      <c r="N133" s="92" t="s">
        <v>194</v>
      </c>
      <c r="O133" s="93" t="s">
        <v>194</v>
      </c>
      <c r="P133" s="96"/>
    </row>
    <row r="134" spans="1:16" ht="16.2" thickBot="1" x14ac:dyDescent="0.35">
      <c r="A134" s="109" t="s">
        <v>143</v>
      </c>
      <c r="B134" s="110"/>
      <c r="C134" s="110"/>
      <c r="D134" s="110"/>
      <c r="E134" s="111"/>
      <c r="F134" s="41"/>
      <c r="G134" s="55"/>
      <c r="H134" s="61"/>
      <c r="I134" s="55"/>
      <c r="J134" s="18"/>
      <c r="K134" s="18"/>
      <c r="L134" s="23">
        <v>44639</v>
      </c>
      <c r="M134" s="5"/>
      <c r="N134" s="90"/>
      <c r="O134" s="91"/>
      <c r="P134" s="96"/>
    </row>
    <row r="135" spans="1:16" ht="16.2" thickBot="1" x14ac:dyDescent="0.35">
      <c r="A135" s="35"/>
      <c r="B135" s="30" t="s">
        <v>144</v>
      </c>
      <c r="C135" s="19"/>
      <c r="D135" s="19"/>
      <c r="E135" s="31" t="s">
        <v>136</v>
      </c>
      <c r="F135" s="42" t="s">
        <v>9</v>
      </c>
      <c r="G135" s="55"/>
      <c r="H135" s="61"/>
      <c r="I135" s="55"/>
      <c r="J135" s="20" t="s">
        <v>133</v>
      </c>
      <c r="K135" s="10"/>
      <c r="L135" s="12"/>
      <c r="M135" s="6"/>
      <c r="N135" s="92" t="s">
        <v>194</v>
      </c>
      <c r="O135" s="93" t="s">
        <v>194</v>
      </c>
      <c r="P135" s="96"/>
    </row>
    <row r="136" spans="1:16" ht="16.2" thickBot="1" x14ac:dyDescent="0.35">
      <c r="A136" s="109" t="s">
        <v>145</v>
      </c>
      <c r="B136" s="110"/>
      <c r="C136" s="110"/>
      <c r="D136" s="110"/>
      <c r="E136" s="111"/>
      <c r="F136" s="41"/>
      <c r="G136" s="55"/>
      <c r="H136" s="61"/>
      <c r="I136" s="55"/>
      <c r="J136" s="18"/>
      <c r="K136" s="18"/>
      <c r="L136" s="23">
        <v>44639</v>
      </c>
      <c r="M136" s="5"/>
      <c r="N136" s="90"/>
      <c r="O136" s="91"/>
      <c r="P136" s="96"/>
    </row>
    <row r="137" spans="1:16" ht="16.2" thickBot="1" x14ac:dyDescent="0.35">
      <c r="A137" s="35"/>
      <c r="B137" s="30" t="s">
        <v>146</v>
      </c>
      <c r="C137" s="19"/>
      <c r="D137" s="19"/>
      <c r="E137" s="31" t="s">
        <v>136</v>
      </c>
      <c r="F137" s="42" t="s">
        <v>9</v>
      </c>
      <c r="G137" s="55"/>
      <c r="H137" s="61"/>
      <c r="I137" s="55"/>
      <c r="J137" s="20" t="s">
        <v>133</v>
      </c>
      <c r="K137" s="10"/>
      <c r="L137" s="12"/>
      <c r="M137" s="6"/>
      <c r="N137" s="92" t="s">
        <v>194</v>
      </c>
      <c r="O137" s="93" t="s">
        <v>194</v>
      </c>
      <c r="P137" s="96"/>
    </row>
    <row r="138" spans="1:16" ht="16.2" thickBot="1" x14ac:dyDescent="0.35">
      <c r="A138" s="109" t="s">
        <v>147</v>
      </c>
      <c r="B138" s="110"/>
      <c r="C138" s="110"/>
      <c r="D138" s="110"/>
      <c r="E138" s="111"/>
      <c r="F138" s="41"/>
      <c r="G138" s="55"/>
      <c r="H138" s="61"/>
      <c r="I138" s="55"/>
      <c r="J138" s="18"/>
      <c r="K138" s="18"/>
      <c r="L138" s="23">
        <v>44639</v>
      </c>
      <c r="M138" s="5"/>
      <c r="N138" s="90"/>
      <c r="O138" s="91"/>
      <c r="P138" s="96"/>
    </row>
    <row r="139" spans="1:16" ht="16.2" thickBot="1" x14ac:dyDescent="0.35">
      <c r="A139" s="35"/>
      <c r="B139" s="30" t="s">
        <v>148</v>
      </c>
      <c r="C139" s="19"/>
      <c r="D139" s="19"/>
      <c r="E139" s="31" t="s">
        <v>136</v>
      </c>
      <c r="F139" s="42" t="s">
        <v>9</v>
      </c>
      <c r="G139" s="55"/>
      <c r="H139" s="61"/>
      <c r="I139" s="55"/>
      <c r="J139" s="20" t="s">
        <v>133</v>
      </c>
      <c r="K139" s="10"/>
      <c r="L139" s="12"/>
      <c r="M139" s="6"/>
      <c r="N139" s="92" t="s">
        <v>194</v>
      </c>
      <c r="O139" s="93" t="s">
        <v>194</v>
      </c>
      <c r="P139" s="96"/>
    </row>
    <row r="140" spans="1:16" ht="16.2" thickBot="1" x14ac:dyDescent="0.35">
      <c r="A140" s="109" t="s">
        <v>149</v>
      </c>
      <c r="B140" s="110"/>
      <c r="C140" s="110"/>
      <c r="D140" s="110"/>
      <c r="E140" s="111"/>
      <c r="F140" s="41"/>
      <c r="G140" s="55"/>
      <c r="H140" s="61"/>
      <c r="I140" s="55"/>
      <c r="J140" s="18"/>
      <c r="K140" s="18"/>
      <c r="L140" s="23">
        <v>44639</v>
      </c>
      <c r="M140" s="5"/>
      <c r="N140" s="90"/>
      <c r="O140" s="91"/>
      <c r="P140" s="96"/>
    </row>
    <row r="141" spans="1:16" ht="16.2" thickBot="1" x14ac:dyDescent="0.35">
      <c r="A141" s="35"/>
      <c r="B141" s="30" t="s">
        <v>150</v>
      </c>
      <c r="C141" s="19"/>
      <c r="D141" s="19"/>
      <c r="E141" s="31" t="s">
        <v>136</v>
      </c>
      <c r="F141" s="42" t="s">
        <v>9</v>
      </c>
      <c r="G141" s="55"/>
      <c r="H141" s="61"/>
      <c r="I141" s="55"/>
      <c r="J141" s="20" t="s">
        <v>133</v>
      </c>
      <c r="K141" s="10"/>
      <c r="L141" s="12"/>
      <c r="M141" s="6"/>
      <c r="N141" s="92" t="s">
        <v>194</v>
      </c>
      <c r="O141" s="93" t="s">
        <v>194</v>
      </c>
      <c r="P141" s="96"/>
    </row>
    <row r="142" spans="1:16" ht="16.2" thickBot="1" x14ac:dyDescent="0.35">
      <c r="A142" s="21" t="s">
        <v>151</v>
      </c>
      <c r="B142" s="30"/>
      <c r="C142" s="18"/>
      <c r="D142" s="18"/>
      <c r="E142" s="22"/>
      <c r="F142" s="41"/>
      <c r="G142" s="56" t="str">
        <f>IF(H142="◄","◄",IF(H142="ok","►",""))</f>
        <v>◄</v>
      </c>
      <c r="H142" s="57" t="str">
        <f>IF(H143&gt;0,"OK","◄")</f>
        <v>◄</v>
      </c>
      <c r="I142" s="58" t="str">
        <f>IF(AND(J142="◄",K142="►"),"◄?►",IF(J142="◄","◄",IF(K142="►","►","")))</f>
        <v>◄</v>
      </c>
      <c r="J142" s="67" t="str">
        <f>IF(J143&gt;0,"","◄")</f>
        <v>◄</v>
      </c>
      <c r="K142" s="68" t="str">
        <f>IF(K143&gt;0,"►","")</f>
        <v/>
      </c>
      <c r="L142" s="23" t="s">
        <v>152</v>
      </c>
      <c r="M142" s="5"/>
      <c r="N142" s="86" t="str">
        <f>IF(N143&gt;0,"◄","")</f>
        <v>◄</v>
      </c>
      <c r="O142" s="87" t="str">
        <f>IF(AND(J144="",K144&gt;0),"?",IF(O144&gt;0,"►",""))</f>
        <v/>
      </c>
      <c r="P142" s="96"/>
    </row>
    <row r="143" spans="1:16" ht="16.2" thickBot="1" x14ac:dyDescent="0.35">
      <c r="A143" s="35"/>
      <c r="B143" s="30" t="s">
        <v>153</v>
      </c>
      <c r="C143" s="19"/>
      <c r="D143" s="19"/>
      <c r="E143" s="31" t="s">
        <v>154</v>
      </c>
      <c r="F143" s="42" t="s">
        <v>9</v>
      </c>
      <c r="G143" s="59" t="str">
        <f>IF(H143&gt;0,"ok","◄")</f>
        <v>◄</v>
      </c>
      <c r="H143" s="60"/>
      <c r="I143" s="59" t="str">
        <f>IF(AND(J143="",K143&gt;0),"?",IF(J143="","◄",IF(K143&gt;=1,"►","")))</f>
        <v>◄</v>
      </c>
      <c r="J143" s="69"/>
      <c r="K143" s="70"/>
      <c r="L143" s="1"/>
      <c r="M143" s="6"/>
      <c r="N143" s="88">
        <f>IF(J143&gt;0,"",1)</f>
        <v>1</v>
      </c>
      <c r="O143" s="89" t="str">
        <f>IF(K143&gt;0,K143,"")</f>
        <v/>
      </c>
      <c r="P143" s="96"/>
    </row>
    <row r="144" spans="1:16" ht="16.2" thickBot="1" x14ac:dyDescent="0.35">
      <c r="A144" s="21" t="s">
        <v>155</v>
      </c>
      <c r="B144" s="30"/>
      <c r="C144" s="18"/>
      <c r="D144" s="18"/>
      <c r="E144" s="22"/>
      <c r="F144" s="41"/>
      <c r="G144" s="55"/>
      <c r="H144" s="61"/>
      <c r="I144" s="55"/>
      <c r="J144" s="18"/>
      <c r="K144" s="18"/>
      <c r="L144" s="23" t="s">
        <v>152</v>
      </c>
      <c r="M144" s="5"/>
      <c r="N144" s="90"/>
      <c r="O144" s="91"/>
      <c r="P144" s="96"/>
    </row>
    <row r="145" spans="1:16" ht="16.2" thickBot="1" x14ac:dyDescent="0.35">
      <c r="A145" s="35"/>
      <c r="B145" s="30" t="s">
        <v>156</v>
      </c>
      <c r="C145" s="19"/>
      <c r="D145" s="19"/>
      <c r="E145" s="31" t="s">
        <v>154</v>
      </c>
      <c r="F145" s="42" t="s">
        <v>9</v>
      </c>
      <c r="G145" s="55"/>
      <c r="H145" s="61"/>
      <c r="I145" s="55"/>
      <c r="J145" s="20" t="s">
        <v>133</v>
      </c>
      <c r="K145" s="10"/>
      <c r="L145" s="12"/>
      <c r="M145" s="6"/>
      <c r="N145" s="92" t="s">
        <v>194</v>
      </c>
      <c r="O145" s="93" t="s">
        <v>194</v>
      </c>
      <c r="P145" s="96"/>
    </row>
    <row r="146" spans="1:16" ht="16.2" thickBot="1" x14ac:dyDescent="0.35">
      <c r="A146" s="21" t="s">
        <v>157</v>
      </c>
      <c r="B146" s="30"/>
      <c r="C146" s="18"/>
      <c r="D146" s="18"/>
      <c r="E146" s="22"/>
      <c r="F146" s="41"/>
      <c r="G146" s="55"/>
      <c r="H146" s="61"/>
      <c r="I146" s="55"/>
      <c r="J146" s="18"/>
      <c r="K146" s="18"/>
      <c r="L146" s="23" t="s">
        <v>152</v>
      </c>
      <c r="M146" s="5"/>
      <c r="N146" s="90"/>
      <c r="O146" s="91"/>
      <c r="P146" s="96"/>
    </row>
    <row r="147" spans="1:16" ht="16.2" thickBot="1" x14ac:dyDescent="0.35">
      <c r="A147" s="35"/>
      <c r="B147" s="30" t="s">
        <v>158</v>
      </c>
      <c r="C147" s="19"/>
      <c r="D147" s="19"/>
      <c r="E147" s="31" t="s">
        <v>154</v>
      </c>
      <c r="F147" s="42" t="s">
        <v>9</v>
      </c>
      <c r="G147" s="55"/>
      <c r="H147" s="61"/>
      <c r="I147" s="55"/>
      <c r="J147" s="20" t="s">
        <v>133</v>
      </c>
      <c r="K147" s="10"/>
      <c r="L147" s="12"/>
      <c r="M147" s="6"/>
      <c r="N147" s="92" t="s">
        <v>194</v>
      </c>
      <c r="O147" s="93" t="s">
        <v>194</v>
      </c>
      <c r="P147" s="96"/>
    </row>
    <row r="148" spans="1:16" ht="16.2" thickBot="1" x14ac:dyDescent="0.35">
      <c r="A148" s="21" t="s">
        <v>159</v>
      </c>
      <c r="B148" s="30"/>
      <c r="C148" s="18"/>
      <c r="D148" s="18"/>
      <c r="E148" s="22"/>
      <c r="F148" s="41"/>
      <c r="G148" s="55"/>
      <c r="H148" s="61"/>
      <c r="I148" s="55"/>
      <c r="J148" s="18"/>
      <c r="K148" s="18"/>
      <c r="L148" s="23" t="s">
        <v>152</v>
      </c>
      <c r="M148" s="5"/>
      <c r="N148" s="90"/>
      <c r="O148" s="91"/>
      <c r="P148" s="96"/>
    </row>
    <row r="149" spans="1:16" ht="16.2" thickBot="1" x14ac:dyDescent="0.35">
      <c r="A149" s="35"/>
      <c r="B149" s="30" t="s">
        <v>160</v>
      </c>
      <c r="C149" s="19"/>
      <c r="D149" s="19"/>
      <c r="E149" s="31" t="s">
        <v>154</v>
      </c>
      <c r="F149" s="42" t="s">
        <v>9</v>
      </c>
      <c r="G149" s="55"/>
      <c r="H149" s="61"/>
      <c r="I149" s="55"/>
      <c r="J149" s="20" t="s">
        <v>133</v>
      </c>
      <c r="K149" s="10"/>
      <c r="L149" s="12"/>
      <c r="M149" s="6"/>
      <c r="N149" s="92" t="s">
        <v>194</v>
      </c>
      <c r="O149" s="93" t="s">
        <v>194</v>
      </c>
      <c r="P149" s="96"/>
    </row>
    <row r="150" spans="1:16" ht="16.2" thickBot="1" x14ac:dyDescent="0.35">
      <c r="A150" s="72" t="s">
        <v>161</v>
      </c>
      <c r="B150" s="30"/>
      <c r="C150" s="18"/>
      <c r="D150" s="18"/>
      <c r="E150" s="22"/>
      <c r="F150" s="41"/>
      <c r="G150" s="56" t="str">
        <f>IF(H150="◄","◄",IF(H150="ok","►",""))</f>
        <v>◄</v>
      </c>
      <c r="H150" s="57" t="str">
        <f>IF(H151&gt;0,"OK","◄")</f>
        <v>◄</v>
      </c>
      <c r="I150" s="58" t="str">
        <f>IF(AND(J150="◄",K150="►"),"◄?►",IF(J150="◄","◄",IF(K150="►","►","")))</f>
        <v>◄</v>
      </c>
      <c r="J150" s="67" t="str">
        <f>IF(J151&gt;0,"","◄")</f>
        <v>◄</v>
      </c>
      <c r="K150" s="68" t="str">
        <f>IF(K151&gt;0,"►","")</f>
        <v/>
      </c>
      <c r="L150" s="23">
        <v>44800</v>
      </c>
      <c r="M150" s="5"/>
      <c r="N150" s="86" t="str">
        <f>IF(N151&gt;0,"◄","")</f>
        <v>◄</v>
      </c>
      <c r="O150" s="87" t="str">
        <f>IF(AND(J152="",K152&gt;0),"?",IF(O152&gt;0,"►",""))</f>
        <v/>
      </c>
      <c r="P150" s="96"/>
    </row>
    <row r="151" spans="1:16" ht="16.2" thickBot="1" x14ac:dyDescent="0.35">
      <c r="A151" s="35"/>
      <c r="B151" s="30" t="s">
        <v>162</v>
      </c>
      <c r="C151" s="19"/>
      <c r="D151" s="19"/>
      <c r="E151" s="31" t="s">
        <v>163</v>
      </c>
      <c r="F151" s="42" t="s">
        <v>9</v>
      </c>
      <c r="G151" s="59" t="str">
        <f>IF(H151&gt;0,"ok","◄")</f>
        <v>◄</v>
      </c>
      <c r="H151" s="60"/>
      <c r="I151" s="59" t="str">
        <f>IF(AND(J151="",K151&gt;0),"?",IF(J151="","◄",IF(K151&gt;=1,"►","")))</f>
        <v>◄</v>
      </c>
      <c r="J151" s="69"/>
      <c r="K151" s="70"/>
      <c r="L151" s="1"/>
      <c r="M151" s="6"/>
      <c r="N151" s="88">
        <f>IF(J151&gt;0,"",1)</f>
        <v>1</v>
      </c>
      <c r="O151" s="89" t="str">
        <f>IF(K151&gt;0,K151,"")</f>
        <v/>
      </c>
      <c r="P151" s="96"/>
    </row>
    <row r="152" spans="1:16" ht="16.2" thickBot="1" x14ac:dyDescent="0.35">
      <c r="A152" s="21" t="s">
        <v>164</v>
      </c>
      <c r="B152" s="30"/>
      <c r="C152" s="18"/>
      <c r="D152" s="18"/>
      <c r="E152" s="22"/>
      <c r="F152" s="41"/>
      <c r="G152" s="55"/>
      <c r="H152" s="61"/>
      <c r="I152" s="55"/>
      <c r="J152" s="18"/>
      <c r="K152" s="18"/>
      <c r="L152" s="23">
        <v>44800</v>
      </c>
      <c r="M152" s="5"/>
      <c r="N152" s="90"/>
      <c r="O152" s="91"/>
      <c r="P152" s="96"/>
    </row>
    <row r="153" spans="1:16" ht="16.2" thickBot="1" x14ac:dyDescent="0.35">
      <c r="A153" s="35"/>
      <c r="B153" s="30" t="s">
        <v>165</v>
      </c>
      <c r="C153" s="19"/>
      <c r="D153" s="19"/>
      <c r="E153" s="31" t="s">
        <v>163</v>
      </c>
      <c r="F153" s="42" t="s">
        <v>9</v>
      </c>
      <c r="G153" s="55"/>
      <c r="H153" s="61"/>
      <c r="I153" s="55"/>
      <c r="J153" s="20" t="s">
        <v>133</v>
      </c>
      <c r="K153" s="10"/>
      <c r="L153" s="12"/>
      <c r="M153" s="6"/>
      <c r="N153" s="92" t="s">
        <v>194</v>
      </c>
      <c r="O153" s="93" t="s">
        <v>194</v>
      </c>
      <c r="P153" s="96"/>
    </row>
    <row r="154" spans="1:16" ht="16.2" thickBot="1" x14ac:dyDescent="0.35">
      <c r="A154" s="21" t="s">
        <v>166</v>
      </c>
      <c r="B154" s="30"/>
      <c r="C154" s="18"/>
      <c r="D154" s="18"/>
      <c r="E154" s="22"/>
      <c r="F154" s="41"/>
      <c r="G154" s="55"/>
      <c r="H154" s="61"/>
      <c r="I154" s="55"/>
      <c r="J154" s="18"/>
      <c r="K154" s="18"/>
      <c r="L154" s="23">
        <v>44800</v>
      </c>
      <c r="M154" s="5"/>
      <c r="N154" s="90"/>
      <c r="O154" s="91"/>
      <c r="P154" s="96"/>
    </row>
    <row r="155" spans="1:16" ht="16.2" thickBot="1" x14ac:dyDescent="0.35">
      <c r="A155" s="35"/>
      <c r="B155" s="30" t="s">
        <v>167</v>
      </c>
      <c r="C155" s="19"/>
      <c r="D155" s="19"/>
      <c r="E155" s="31" t="s">
        <v>163</v>
      </c>
      <c r="F155" s="42" t="s">
        <v>9</v>
      </c>
      <c r="G155" s="55"/>
      <c r="H155" s="61"/>
      <c r="I155" s="55"/>
      <c r="J155" s="20" t="s">
        <v>133</v>
      </c>
      <c r="K155" s="10"/>
      <c r="L155" s="12"/>
      <c r="M155" s="6"/>
      <c r="N155" s="92" t="s">
        <v>194</v>
      </c>
      <c r="O155" s="93" t="s">
        <v>194</v>
      </c>
      <c r="P155" s="96"/>
    </row>
    <row r="156" spans="1:16" ht="16.2" thickBot="1" x14ac:dyDescent="0.35">
      <c r="A156" s="21" t="s">
        <v>168</v>
      </c>
      <c r="B156" s="30"/>
      <c r="C156" s="18"/>
      <c r="D156" s="18"/>
      <c r="E156" s="22"/>
      <c r="F156" s="41"/>
      <c r="G156" s="55"/>
      <c r="H156" s="61"/>
      <c r="I156" s="55"/>
      <c r="J156" s="18"/>
      <c r="K156" s="18"/>
      <c r="L156" s="23">
        <v>44800</v>
      </c>
      <c r="M156" s="5"/>
      <c r="N156" s="90"/>
      <c r="O156" s="91"/>
      <c r="P156" s="96"/>
    </row>
    <row r="157" spans="1:16" ht="16.2" thickBot="1" x14ac:dyDescent="0.35">
      <c r="A157" s="35"/>
      <c r="B157" s="30" t="s">
        <v>169</v>
      </c>
      <c r="C157" s="19"/>
      <c r="D157" s="19"/>
      <c r="E157" s="31" t="s">
        <v>163</v>
      </c>
      <c r="F157" s="42" t="s">
        <v>9</v>
      </c>
      <c r="G157" s="55"/>
      <c r="H157" s="61"/>
      <c r="I157" s="55"/>
      <c r="J157" s="20" t="s">
        <v>133</v>
      </c>
      <c r="K157" s="10"/>
      <c r="L157" s="12"/>
      <c r="M157" s="6"/>
      <c r="N157" s="92" t="s">
        <v>194</v>
      </c>
      <c r="O157" s="93" t="s">
        <v>194</v>
      </c>
      <c r="P157" s="96"/>
    </row>
    <row r="158" spans="1:16" ht="16.2" thickBot="1" x14ac:dyDescent="0.35">
      <c r="A158" s="21" t="s">
        <v>170</v>
      </c>
      <c r="B158" s="30"/>
      <c r="C158" s="18"/>
      <c r="D158" s="18"/>
      <c r="E158" s="22"/>
      <c r="F158" s="41"/>
      <c r="G158" s="56" t="str">
        <f>IF(H158="◄","◄",IF(H158="ok","►",""))</f>
        <v>◄</v>
      </c>
      <c r="H158" s="57" t="str">
        <f>IF(H159&gt;0,"OK","◄")</f>
        <v>◄</v>
      </c>
      <c r="I158" s="58" t="str">
        <f>IF(AND(J158="◄",K158="►"),"◄?►",IF(J158="◄","◄",IF(K158="►","►","")))</f>
        <v>◄</v>
      </c>
      <c r="J158" s="67" t="str">
        <f>IF(J159&gt;0,"","◄")</f>
        <v>◄</v>
      </c>
      <c r="K158" s="68" t="str">
        <f>IF(K159&gt;0,"►","")</f>
        <v/>
      </c>
      <c r="L158" s="23">
        <v>44856</v>
      </c>
      <c r="M158" s="5"/>
      <c r="N158" s="86" t="str">
        <f>IF(N159&gt;0,"◄","")</f>
        <v>◄</v>
      </c>
      <c r="O158" s="87" t="str">
        <f>IF(AND(J160="",K160&gt;0),"?",IF(O160&gt;0,"►",""))</f>
        <v/>
      </c>
      <c r="P158" s="96"/>
    </row>
    <row r="159" spans="1:16" ht="16.2" thickBot="1" x14ac:dyDescent="0.35">
      <c r="A159" s="35"/>
      <c r="B159" s="30" t="s">
        <v>171</v>
      </c>
      <c r="C159" s="19"/>
      <c r="D159" s="19"/>
      <c r="E159" s="31" t="s">
        <v>172</v>
      </c>
      <c r="F159" s="42" t="s">
        <v>9</v>
      </c>
      <c r="G159" s="59" t="str">
        <f>IF(H159&gt;0,"ok","◄")</f>
        <v>◄</v>
      </c>
      <c r="H159" s="60"/>
      <c r="I159" s="59" t="str">
        <f>IF(AND(J159="",K159&gt;0),"?",IF(J159="","◄",IF(K159&gt;=1,"►","")))</f>
        <v>◄</v>
      </c>
      <c r="J159" s="69"/>
      <c r="K159" s="70"/>
      <c r="L159" s="1"/>
      <c r="M159" s="6"/>
      <c r="N159" s="88">
        <f>IF(J159&gt;0,"",1)</f>
        <v>1</v>
      </c>
      <c r="O159" s="89" t="str">
        <f>IF(K159&gt;0,K159,"")</f>
        <v/>
      </c>
      <c r="P159" s="96"/>
    </row>
    <row r="160" spans="1:16" ht="16.2" thickBot="1" x14ac:dyDescent="0.35">
      <c r="A160" s="21" t="s">
        <v>173</v>
      </c>
      <c r="B160" s="30"/>
      <c r="C160" s="18"/>
      <c r="D160" s="18"/>
      <c r="E160" s="22"/>
      <c r="F160" s="41"/>
      <c r="G160" s="55"/>
      <c r="H160" s="61"/>
      <c r="I160" s="55"/>
      <c r="J160" s="18"/>
      <c r="K160" s="18"/>
      <c r="L160" s="23">
        <v>44856</v>
      </c>
      <c r="M160" s="5"/>
      <c r="N160" s="90"/>
      <c r="O160" s="91"/>
      <c r="P160" s="96"/>
    </row>
    <row r="161" spans="1:18" ht="16.2" thickBot="1" x14ac:dyDescent="0.35">
      <c r="A161" s="35"/>
      <c r="B161" s="30" t="s">
        <v>174</v>
      </c>
      <c r="C161" s="19"/>
      <c r="D161" s="19"/>
      <c r="E161" s="31" t="s">
        <v>172</v>
      </c>
      <c r="F161" s="42" t="s">
        <v>9</v>
      </c>
      <c r="G161" s="55"/>
      <c r="H161" s="61"/>
      <c r="I161" s="55"/>
      <c r="J161" s="20" t="s">
        <v>133</v>
      </c>
      <c r="K161" s="10"/>
      <c r="L161" s="12"/>
      <c r="M161" s="6"/>
      <c r="N161" s="92" t="s">
        <v>194</v>
      </c>
      <c r="O161" s="93" t="s">
        <v>194</v>
      </c>
      <c r="P161" s="96"/>
    </row>
    <row r="162" spans="1:18" ht="16.2" thickBot="1" x14ac:dyDescent="0.35">
      <c r="A162" s="21" t="s">
        <v>175</v>
      </c>
      <c r="B162" s="30"/>
      <c r="C162" s="18"/>
      <c r="D162" s="18"/>
      <c r="E162" s="22"/>
      <c r="F162" s="41"/>
      <c r="G162" s="55"/>
      <c r="H162" s="61"/>
      <c r="I162" s="55"/>
      <c r="J162" s="18"/>
      <c r="K162" s="18"/>
      <c r="L162" s="23">
        <v>44858</v>
      </c>
      <c r="M162" s="5"/>
      <c r="N162" s="90"/>
      <c r="O162" s="91"/>
      <c r="P162" s="96"/>
    </row>
    <row r="163" spans="1:18" ht="16.2" thickBot="1" x14ac:dyDescent="0.35">
      <c r="A163" s="35"/>
      <c r="B163" s="30" t="s">
        <v>176</v>
      </c>
      <c r="C163" s="19"/>
      <c r="D163" s="19"/>
      <c r="E163" s="31" t="s">
        <v>172</v>
      </c>
      <c r="F163" s="42" t="s">
        <v>9</v>
      </c>
      <c r="G163" s="55"/>
      <c r="H163" s="61"/>
      <c r="I163" s="55"/>
      <c r="J163" s="20" t="s">
        <v>133</v>
      </c>
      <c r="K163" s="10"/>
      <c r="L163" s="12"/>
      <c r="M163" s="6"/>
      <c r="N163" s="92" t="s">
        <v>194</v>
      </c>
      <c r="O163" s="93" t="s">
        <v>194</v>
      </c>
      <c r="P163" s="96"/>
    </row>
    <row r="164" spans="1:18" ht="16.2" thickBot="1" x14ac:dyDescent="0.35">
      <c r="A164" s="21" t="s">
        <v>177</v>
      </c>
      <c r="B164" s="30"/>
      <c r="C164" s="18"/>
      <c r="D164" s="18"/>
      <c r="E164" s="22"/>
      <c r="F164" s="41"/>
      <c r="G164" s="55"/>
      <c r="H164" s="61"/>
      <c r="I164" s="55"/>
      <c r="J164" s="18"/>
      <c r="K164" s="18"/>
      <c r="L164" s="23">
        <v>44856</v>
      </c>
      <c r="M164" s="5"/>
      <c r="N164" s="90"/>
      <c r="O164" s="91"/>
      <c r="P164" s="96"/>
    </row>
    <row r="165" spans="1:18" ht="16.2" thickBot="1" x14ac:dyDescent="0.35">
      <c r="A165" s="35"/>
      <c r="B165" s="30" t="s">
        <v>178</v>
      </c>
      <c r="C165" s="19"/>
      <c r="D165" s="19"/>
      <c r="E165" s="31" t="s">
        <v>172</v>
      </c>
      <c r="F165" s="42" t="s">
        <v>9</v>
      </c>
      <c r="G165" s="55"/>
      <c r="H165" s="61"/>
      <c r="I165" s="55"/>
      <c r="J165" s="20" t="s">
        <v>133</v>
      </c>
      <c r="K165" s="10"/>
      <c r="L165" s="12"/>
      <c r="M165" s="6"/>
      <c r="N165" s="92" t="s">
        <v>194</v>
      </c>
      <c r="O165" s="93" t="s">
        <v>194</v>
      </c>
      <c r="P165" s="96"/>
    </row>
    <row r="166" spans="1:18" ht="16.2" thickBot="1" x14ac:dyDescent="0.35">
      <c r="A166" s="21" t="s">
        <v>179</v>
      </c>
      <c r="B166" s="30"/>
      <c r="C166" s="18"/>
      <c r="D166" s="18"/>
      <c r="E166" s="22"/>
      <c r="F166" s="41"/>
      <c r="G166" s="55"/>
      <c r="H166" s="61"/>
      <c r="I166" s="55"/>
      <c r="J166" s="18"/>
      <c r="K166" s="18"/>
      <c r="L166" s="23">
        <v>44858</v>
      </c>
      <c r="M166" s="5"/>
      <c r="N166" s="90"/>
      <c r="O166" s="91"/>
      <c r="P166" s="96"/>
    </row>
    <row r="167" spans="1:18" ht="16.2" thickBot="1" x14ac:dyDescent="0.35">
      <c r="A167" s="35"/>
      <c r="B167" s="30" t="s">
        <v>180</v>
      </c>
      <c r="C167" s="19"/>
      <c r="D167" s="19"/>
      <c r="E167" s="31" t="s">
        <v>172</v>
      </c>
      <c r="F167" s="42" t="s">
        <v>9</v>
      </c>
      <c r="G167" s="55"/>
      <c r="H167" s="61"/>
      <c r="I167" s="55"/>
      <c r="J167" s="20" t="s">
        <v>133</v>
      </c>
      <c r="K167" s="10"/>
      <c r="L167" s="12"/>
      <c r="M167" s="6"/>
      <c r="N167" s="92" t="s">
        <v>194</v>
      </c>
      <c r="O167" s="93" t="s">
        <v>194</v>
      </c>
      <c r="P167" s="96"/>
    </row>
    <row r="168" spans="1:18" ht="16.2" thickBot="1" x14ac:dyDescent="0.35">
      <c r="A168" s="73" t="s">
        <v>181</v>
      </c>
      <c r="B168" s="74"/>
      <c r="C168" s="75"/>
      <c r="D168" s="75"/>
      <c r="E168" s="75"/>
      <c r="F168" s="76"/>
      <c r="G168" s="56" t="str">
        <f>IF(H168="◄","◄",IF(H168="ok","►",""))</f>
        <v>◄</v>
      </c>
      <c r="H168" s="57" t="str">
        <f>IF(H169&gt;0,"OK","◄")</f>
        <v>◄</v>
      </c>
      <c r="I168" s="58" t="str">
        <f>IF(AND(J168="◄",K168="►"),"◄?►",IF(J168="◄","◄",IF(K168="►","►","")))</f>
        <v>◄</v>
      </c>
      <c r="J168" s="67" t="str">
        <f>IF(J169&gt;0,"","◄")</f>
        <v>◄</v>
      </c>
      <c r="K168" s="68" t="s">
        <v>182</v>
      </c>
      <c r="L168" s="77">
        <v>44947</v>
      </c>
      <c r="M168" s="78"/>
      <c r="N168" s="86" t="str">
        <f>IF(N169&gt;0,"◄","")</f>
        <v>◄</v>
      </c>
      <c r="O168" s="87" t="str">
        <f>IF(AND(J170="",K170&gt;0),"?",IF(O170&gt;0,"►",""))</f>
        <v/>
      </c>
      <c r="P168" s="98"/>
      <c r="Q168" s="79"/>
      <c r="R168" s="79"/>
    </row>
    <row r="169" spans="1:18" ht="15" thickBot="1" x14ac:dyDescent="0.35">
      <c r="A169" s="80"/>
      <c r="B169" s="81" t="s">
        <v>183</v>
      </c>
      <c r="C169" s="82"/>
      <c r="D169" s="82"/>
      <c r="E169" s="81" t="s">
        <v>184</v>
      </c>
      <c r="F169" s="42" t="s">
        <v>9</v>
      </c>
      <c r="G169" s="59" t="str">
        <f>IF(H169&gt;0,"ok","◄")</f>
        <v>◄</v>
      </c>
      <c r="H169" s="60"/>
      <c r="I169" s="59" t="str">
        <f>IF(AND(J169="",K169&gt;0),"?",IF(J169="","◄",IF(K169&gt;=1,"►","")))</f>
        <v>◄</v>
      </c>
      <c r="J169" s="69"/>
      <c r="K169" s="70"/>
      <c r="L169" s="1"/>
      <c r="M169" s="78"/>
      <c r="N169" s="88">
        <f>IF(J169&gt;0,"",1)</f>
        <v>1</v>
      </c>
      <c r="O169" s="89" t="str">
        <f>IF(K169&gt;0,K169,"")</f>
        <v/>
      </c>
      <c r="P169" s="98"/>
      <c r="Q169" s="79"/>
      <c r="R169" s="79"/>
    </row>
    <row r="170" spans="1:18" ht="15" thickBot="1" x14ac:dyDescent="0.35">
      <c r="A170" s="73" t="s">
        <v>185</v>
      </c>
      <c r="B170" s="74"/>
      <c r="C170" s="75"/>
      <c r="D170" s="75"/>
      <c r="E170" s="75"/>
      <c r="F170" s="76"/>
      <c r="G170" s="55"/>
      <c r="H170" s="61"/>
      <c r="I170" s="55"/>
      <c r="J170" s="76"/>
      <c r="K170" s="76"/>
      <c r="L170" s="77">
        <v>44947</v>
      </c>
      <c r="M170" s="78"/>
      <c r="N170" s="90"/>
      <c r="O170" s="91"/>
      <c r="P170" s="98"/>
      <c r="Q170" s="79"/>
      <c r="R170" s="79"/>
    </row>
    <row r="171" spans="1:18" ht="15" thickBot="1" x14ac:dyDescent="0.35">
      <c r="A171" s="80"/>
      <c r="B171" s="81" t="s">
        <v>186</v>
      </c>
      <c r="C171" s="82"/>
      <c r="D171" s="82"/>
      <c r="E171" s="81" t="s">
        <v>184</v>
      </c>
      <c r="F171" s="42" t="s">
        <v>9</v>
      </c>
      <c r="G171" s="55"/>
      <c r="H171" s="61"/>
      <c r="I171" s="55"/>
      <c r="J171" s="20" t="s">
        <v>133</v>
      </c>
      <c r="K171" s="10"/>
      <c r="L171" s="12"/>
      <c r="M171" s="6"/>
      <c r="N171" s="92" t="s">
        <v>194</v>
      </c>
      <c r="O171" s="93" t="s">
        <v>194</v>
      </c>
      <c r="P171" s="98"/>
      <c r="Q171" s="79"/>
      <c r="R171" s="79"/>
    </row>
    <row r="172" spans="1:18" ht="15" thickBot="1" x14ac:dyDescent="0.35">
      <c r="A172" s="73" t="s">
        <v>187</v>
      </c>
      <c r="B172" s="74"/>
      <c r="C172" s="75"/>
      <c r="D172" s="75"/>
      <c r="E172" s="75"/>
      <c r="F172" s="76"/>
      <c r="G172" s="55"/>
      <c r="H172" s="61"/>
      <c r="I172" s="55"/>
      <c r="J172" s="76"/>
      <c r="K172" s="76"/>
      <c r="L172" s="77">
        <v>44947</v>
      </c>
      <c r="M172" s="78"/>
      <c r="N172" s="90"/>
      <c r="O172" s="91"/>
      <c r="P172" s="98"/>
      <c r="Q172" s="79"/>
      <c r="R172" s="79"/>
    </row>
    <row r="173" spans="1:18" ht="15" thickBot="1" x14ac:dyDescent="0.35">
      <c r="A173" s="80"/>
      <c r="B173" s="81" t="s">
        <v>188</v>
      </c>
      <c r="C173" s="82"/>
      <c r="D173" s="82"/>
      <c r="E173" s="81" t="s">
        <v>184</v>
      </c>
      <c r="F173" s="42" t="s">
        <v>9</v>
      </c>
      <c r="G173" s="55"/>
      <c r="H173" s="61"/>
      <c r="I173" s="55"/>
      <c r="J173" s="20" t="s">
        <v>133</v>
      </c>
      <c r="K173" s="10"/>
      <c r="L173" s="12"/>
      <c r="M173" s="6"/>
      <c r="N173" s="92" t="s">
        <v>194</v>
      </c>
      <c r="O173" s="93" t="s">
        <v>194</v>
      </c>
      <c r="P173" s="98"/>
      <c r="Q173" s="79"/>
      <c r="R173" s="79"/>
    </row>
    <row r="174" spans="1:18" ht="15" thickBot="1" x14ac:dyDescent="0.35">
      <c r="A174" s="73" t="s">
        <v>189</v>
      </c>
      <c r="B174" s="74"/>
      <c r="C174" s="75"/>
      <c r="D174" s="75"/>
      <c r="E174" s="75"/>
      <c r="F174" s="76"/>
      <c r="G174" s="55"/>
      <c r="H174" s="61"/>
      <c r="I174" s="55"/>
      <c r="J174" s="76"/>
      <c r="K174" s="76"/>
      <c r="L174" s="77">
        <v>44947</v>
      </c>
      <c r="M174" s="78"/>
      <c r="N174" s="90"/>
      <c r="O174" s="91"/>
      <c r="P174" s="98"/>
      <c r="Q174" s="79"/>
      <c r="R174" s="79"/>
    </row>
    <row r="175" spans="1:18" ht="15" thickBot="1" x14ac:dyDescent="0.35">
      <c r="A175" s="80"/>
      <c r="B175" s="81" t="s">
        <v>190</v>
      </c>
      <c r="C175" s="82"/>
      <c r="D175" s="82"/>
      <c r="E175" s="81" t="s">
        <v>184</v>
      </c>
      <c r="F175" s="42" t="s">
        <v>9</v>
      </c>
      <c r="G175" s="55"/>
      <c r="H175" s="61"/>
      <c r="I175" s="55"/>
      <c r="J175" s="20" t="s">
        <v>133</v>
      </c>
      <c r="K175" s="10"/>
      <c r="L175" s="12"/>
      <c r="M175" s="6"/>
      <c r="N175" s="92" t="s">
        <v>194</v>
      </c>
      <c r="O175" s="93" t="s">
        <v>194</v>
      </c>
      <c r="P175" s="98"/>
      <c r="Q175" s="79"/>
      <c r="R175" s="79"/>
    </row>
    <row r="176" spans="1:18" ht="25.2" customHeight="1" thickBot="1" x14ac:dyDescent="0.35">
      <c r="A176" s="99" t="s">
        <v>239</v>
      </c>
      <c r="B176" s="100"/>
      <c r="C176" s="100"/>
      <c r="D176" s="100"/>
      <c r="E176" s="100"/>
      <c r="F176" s="100"/>
      <c r="G176" s="55"/>
      <c r="H176" s="61"/>
      <c r="I176" s="55"/>
      <c r="J176" s="76"/>
      <c r="K176" s="76"/>
      <c r="L176" s="83">
        <v>44949</v>
      </c>
      <c r="M176" s="78"/>
      <c r="N176" s="90"/>
      <c r="O176" s="91"/>
      <c r="P176" s="98"/>
      <c r="Q176" s="79"/>
      <c r="R176" s="79"/>
    </row>
    <row r="177" spans="1:18" ht="15" thickBot="1" x14ac:dyDescent="0.35">
      <c r="A177" s="80"/>
      <c r="B177" s="81" t="s">
        <v>191</v>
      </c>
      <c r="C177" s="82"/>
      <c r="D177" s="82"/>
      <c r="E177" s="81" t="s">
        <v>184</v>
      </c>
      <c r="F177" s="42" t="s">
        <v>9</v>
      </c>
      <c r="G177" s="55"/>
      <c r="H177" s="61"/>
      <c r="I177" s="55"/>
      <c r="J177" s="20" t="s">
        <v>133</v>
      </c>
      <c r="K177" s="10"/>
      <c r="L177" s="12"/>
      <c r="M177" s="6"/>
      <c r="N177" s="92" t="s">
        <v>194</v>
      </c>
      <c r="O177" s="93" t="s">
        <v>194</v>
      </c>
      <c r="P177" s="98"/>
      <c r="Q177" s="79"/>
      <c r="R177" s="79"/>
    </row>
    <row r="178" spans="1:18" ht="15" thickBot="1" x14ac:dyDescent="0.35">
      <c r="A178" s="73" t="s">
        <v>198</v>
      </c>
      <c r="B178" s="74"/>
      <c r="C178" s="75"/>
      <c r="D178" s="75"/>
      <c r="E178" s="75"/>
      <c r="F178" s="76"/>
      <c r="G178" s="55"/>
      <c r="H178" s="61"/>
      <c r="I178" s="55"/>
      <c r="J178" s="76"/>
      <c r="K178" s="76"/>
      <c r="L178" s="77">
        <v>45003</v>
      </c>
      <c r="M178" s="78"/>
      <c r="N178" s="86" t="str">
        <f>IF(N179&gt;0,"◄","")</f>
        <v>◄</v>
      </c>
      <c r="O178" s="87" t="str">
        <f>IF(AND(J180="",K180&gt;0),"?",IF(O180&gt;0,"►",""))</f>
        <v/>
      </c>
      <c r="P178" s="98"/>
    </row>
    <row r="179" spans="1:18" ht="15" thickBot="1" x14ac:dyDescent="0.35">
      <c r="A179" s="80"/>
      <c r="B179" s="81" t="s">
        <v>199</v>
      </c>
      <c r="C179" s="82"/>
      <c r="D179" s="82"/>
      <c r="E179" s="81" t="s">
        <v>184</v>
      </c>
      <c r="F179" s="42" t="s">
        <v>9</v>
      </c>
      <c r="G179" s="55"/>
      <c r="H179" s="61"/>
      <c r="I179" s="55"/>
      <c r="J179" s="20" t="s">
        <v>133</v>
      </c>
      <c r="K179" s="10"/>
      <c r="L179" s="12"/>
      <c r="M179" s="6"/>
      <c r="N179" s="92" t="s">
        <v>194</v>
      </c>
      <c r="O179" s="93" t="s">
        <v>194</v>
      </c>
      <c r="P179" s="98"/>
      <c r="Q179" s="79"/>
    </row>
    <row r="180" spans="1:18" ht="28.2" customHeight="1" thickBot="1" x14ac:dyDescent="0.35">
      <c r="A180" s="99" t="s">
        <v>205</v>
      </c>
      <c r="B180" s="100"/>
      <c r="C180" s="100"/>
      <c r="D180" s="100"/>
      <c r="E180" s="100"/>
      <c r="F180" s="76"/>
      <c r="G180" s="55"/>
      <c r="H180" s="61"/>
      <c r="I180" s="55"/>
      <c r="J180" s="76"/>
      <c r="K180" s="76"/>
      <c r="L180" s="77">
        <v>45003</v>
      </c>
      <c r="M180" s="78"/>
      <c r="N180" s="90"/>
      <c r="O180" s="91"/>
      <c r="P180" s="98"/>
    </row>
    <row r="181" spans="1:18" ht="15" thickBot="1" x14ac:dyDescent="0.35">
      <c r="A181" s="80"/>
      <c r="B181" s="81" t="s">
        <v>200</v>
      </c>
      <c r="C181" s="82"/>
      <c r="D181" s="82"/>
      <c r="E181" s="81" t="s">
        <v>201</v>
      </c>
      <c r="F181" s="42" t="s">
        <v>9</v>
      </c>
      <c r="G181" s="55"/>
      <c r="H181" s="61"/>
      <c r="I181" s="55"/>
      <c r="J181" s="20" t="s">
        <v>133</v>
      </c>
      <c r="K181" s="10"/>
      <c r="L181" s="12"/>
      <c r="M181" s="6"/>
      <c r="N181" s="92" t="s">
        <v>194</v>
      </c>
      <c r="O181" s="93" t="s">
        <v>194</v>
      </c>
      <c r="P181" s="98"/>
      <c r="Q181" s="79"/>
    </row>
    <row r="182" spans="1:18" ht="30" customHeight="1" thickBot="1" x14ac:dyDescent="0.35">
      <c r="A182" s="99" t="s">
        <v>236</v>
      </c>
      <c r="B182" s="100"/>
      <c r="C182" s="100"/>
      <c r="D182" s="100"/>
      <c r="E182" s="100"/>
      <c r="F182" s="76"/>
      <c r="G182" s="55"/>
      <c r="H182" s="61"/>
      <c r="I182" s="55"/>
      <c r="J182" s="76"/>
      <c r="K182" s="76"/>
      <c r="L182" s="77">
        <f>L180</f>
        <v>45003</v>
      </c>
      <c r="M182" s="78"/>
      <c r="N182" s="90"/>
      <c r="O182" s="91"/>
      <c r="P182" s="98"/>
    </row>
    <row r="183" spans="1:18" ht="15" thickBot="1" x14ac:dyDescent="0.35">
      <c r="A183" s="80"/>
      <c r="B183" s="81" t="s">
        <v>202</v>
      </c>
      <c r="C183" s="82"/>
      <c r="D183" s="82"/>
      <c r="E183" s="81" t="s">
        <v>184</v>
      </c>
      <c r="F183" s="42" t="s">
        <v>9</v>
      </c>
      <c r="G183" s="55"/>
      <c r="H183" s="61"/>
      <c r="I183" s="55"/>
      <c r="J183" s="20" t="s">
        <v>133</v>
      </c>
      <c r="K183" s="10"/>
      <c r="L183" s="12"/>
      <c r="M183" s="6"/>
      <c r="N183" s="92" t="s">
        <v>194</v>
      </c>
      <c r="O183" s="93" t="s">
        <v>194</v>
      </c>
      <c r="P183" s="98"/>
      <c r="Q183" s="79"/>
    </row>
    <row r="184" spans="1:18" ht="15" thickBot="1" x14ac:dyDescent="0.35">
      <c r="A184" s="73" t="s">
        <v>203</v>
      </c>
      <c r="B184" s="74"/>
      <c r="C184" s="75"/>
      <c r="D184" s="75"/>
      <c r="E184" s="75"/>
      <c r="F184" s="76"/>
      <c r="G184" s="55"/>
      <c r="H184" s="61"/>
      <c r="I184" s="55"/>
      <c r="J184" s="76"/>
      <c r="K184" s="76"/>
      <c r="L184" s="77">
        <v>45003</v>
      </c>
      <c r="M184" s="78"/>
      <c r="N184" s="90"/>
      <c r="O184" s="91"/>
      <c r="P184" s="98"/>
    </row>
    <row r="185" spans="1:18" ht="15" thickBot="1" x14ac:dyDescent="0.35">
      <c r="A185" s="80"/>
      <c r="B185" s="81" t="s">
        <v>204</v>
      </c>
      <c r="C185" s="82"/>
      <c r="D185" s="82"/>
      <c r="E185" s="81" t="s">
        <v>184</v>
      </c>
      <c r="F185" s="42" t="s">
        <v>9</v>
      </c>
      <c r="G185" s="55"/>
      <c r="H185" s="61"/>
      <c r="I185" s="55"/>
      <c r="J185" s="20" t="s">
        <v>133</v>
      </c>
      <c r="K185" s="10"/>
      <c r="L185" s="12"/>
      <c r="M185" s="6"/>
      <c r="N185" s="92" t="s">
        <v>194</v>
      </c>
      <c r="O185" s="93" t="s">
        <v>194</v>
      </c>
      <c r="P185" s="98"/>
    </row>
    <row r="186" spans="1:18" s="79" customFormat="1" ht="15" customHeight="1" thickBot="1" x14ac:dyDescent="0.35">
      <c r="A186" s="73" t="s">
        <v>206</v>
      </c>
      <c r="B186" s="74"/>
      <c r="C186" s="75"/>
      <c r="D186" s="75"/>
      <c r="E186" s="75"/>
      <c r="F186" s="76"/>
      <c r="G186" s="56" t="str">
        <f>IF(H186="◄","◄",IF(H186="ok","►",""))</f>
        <v>◄</v>
      </c>
      <c r="H186" s="57" t="str">
        <f>IF(H187&gt;0,"OK","◄")</f>
        <v>◄</v>
      </c>
      <c r="I186" s="58" t="str">
        <f>IF(AND(J186="◄",K186="►"),"◄?►",IF(J186="◄","◄",IF(K186="►","►","")))</f>
        <v>◄</v>
      </c>
      <c r="J186" s="67" t="str">
        <f>IF(J187&gt;0,"","◄")</f>
        <v>◄</v>
      </c>
      <c r="K186" s="68" t="str">
        <f>IF(K187&gt;0,"►","")</f>
        <v/>
      </c>
      <c r="L186" s="77">
        <v>45087</v>
      </c>
      <c r="M186" s="78"/>
      <c r="N186" s="86" t="str">
        <f>IF(N187&gt;0,"◄","")</f>
        <v>◄</v>
      </c>
      <c r="O186" s="87" t="str">
        <f>IF(AND(J188="",K188&gt;0),"?",IF(O188&gt;0,"►",""))</f>
        <v/>
      </c>
      <c r="P186" s="98"/>
    </row>
    <row r="187" spans="1:18" s="79" customFormat="1" ht="15" customHeight="1" thickBot="1" x14ac:dyDescent="0.35">
      <c r="A187" s="80"/>
      <c r="B187" s="81" t="s">
        <v>207</v>
      </c>
      <c r="C187" s="82"/>
      <c r="D187" s="82"/>
      <c r="E187" s="81" t="s">
        <v>208</v>
      </c>
      <c r="F187" s="42" t="s">
        <v>9</v>
      </c>
      <c r="G187" s="59" t="str">
        <f>IF(H187&gt;0,"ok","◄")</f>
        <v>◄</v>
      </c>
      <c r="H187" s="60"/>
      <c r="I187" s="59" t="str">
        <f>IF(AND(J187="",K187&gt;0),"?",IF(J187="","◄",IF(K187&gt;=1,"►","")))</f>
        <v>◄</v>
      </c>
      <c r="J187" s="69"/>
      <c r="K187" s="70"/>
      <c r="L187" s="1"/>
      <c r="M187" s="78"/>
      <c r="N187" s="88">
        <f>IF(J187&gt;0,"",1)</f>
        <v>1</v>
      </c>
      <c r="O187" s="89" t="str">
        <f>IF(K187&gt;0,K187,"")</f>
        <v/>
      </c>
      <c r="P187" s="98"/>
    </row>
    <row r="188" spans="1:18" s="79" customFormat="1" ht="15" customHeight="1" thickBot="1" x14ac:dyDescent="0.35">
      <c r="A188" s="73" t="s">
        <v>209</v>
      </c>
      <c r="B188" s="74"/>
      <c r="C188" s="75"/>
      <c r="D188" s="75"/>
      <c r="E188" s="75"/>
      <c r="F188" s="76"/>
      <c r="G188" s="55"/>
      <c r="H188" s="61"/>
      <c r="I188" s="55"/>
      <c r="J188" s="76"/>
      <c r="K188" s="76"/>
      <c r="L188" s="77">
        <v>45087</v>
      </c>
      <c r="M188" s="78"/>
      <c r="N188" s="90"/>
      <c r="O188" s="91"/>
      <c r="P188" s="98"/>
    </row>
    <row r="189" spans="1:18" s="79" customFormat="1" ht="15" customHeight="1" thickBot="1" x14ac:dyDescent="0.35">
      <c r="A189" s="80"/>
      <c r="B189" s="81" t="s">
        <v>210</v>
      </c>
      <c r="C189" s="82"/>
      <c r="D189" s="82"/>
      <c r="E189" s="81" t="s">
        <v>208</v>
      </c>
      <c r="F189" s="42" t="s">
        <v>9</v>
      </c>
      <c r="G189" s="55"/>
      <c r="H189" s="61"/>
      <c r="I189" s="55"/>
      <c r="J189" s="20" t="s">
        <v>133</v>
      </c>
      <c r="K189" s="10"/>
      <c r="L189" s="12"/>
      <c r="M189" s="6"/>
      <c r="N189" s="92" t="s">
        <v>194</v>
      </c>
      <c r="O189" s="93" t="s">
        <v>194</v>
      </c>
      <c r="P189" s="98"/>
    </row>
    <row r="190" spans="1:18" s="79" customFormat="1" ht="15" customHeight="1" thickBot="1" x14ac:dyDescent="0.35">
      <c r="A190" s="73" t="s">
        <v>211</v>
      </c>
      <c r="B190" s="74"/>
      <c r="C190" s="75"/>
      <c r="D190" s="75"/>
      <c r="E190" s="75"/>
      <c r="F190" s="76"/>
      <c r="G190" s="55"/>
      <c r="H190" s="61"/>
      <c r="I190" s="55"/>
      <c r="J190" s="76"/>
      <c r="K190" s="76"/>
      <c r="L190" s="77">
        <v>45087</v>
      </c>
      <c r="M190" s="78"/>
      <c r="N190" s="90"/>
      <c r="O190" s="91"/>
      <c r="P190" s="98"/>
    </row>
    <row r="191" spans="1:18" s="79" customFormat="1" ht="15" customHeight="1" thickBot="1" x14ac:dyDescent="0.35">
      <c r="A191" s="80"/>
      <c r="B191" s="81" t="s">
        <v>212</v>
      </c>
      <c r="C191" s="82"/>
      <c r="D191" s="82"/>
      <c r="E191" s="81" t="s">
        <v>213</v>
      </c>
      <c r="F191" s="42" t="s">
        <v>9</v>
      </c>
      <c r="G191" s="55"/>
      <c r="H191" s="61"/>
      <c r="I191" s="55"/>
      <c r="J191" s="20" t="s">
        <v>133</v>
      </c>
      <c r="K191" s="10"/>
      <c r="L191" s="12"/>
      <c r="M191" s="6"/>
      <c r="N191" s="92" t="s">
        <v>194</v>
      </c>
      <c r="O191" s="93" t="s">
        <v>194</v>
      </c>
      <c r="P191" s="98"/>
    </row>
    <row r="192" spans="1:18" s="79" customFormat="1" ht="30.6" customHeight="1" thickBot="1" x14ac:dyDescent="0.35">
      <c r="A192" s="99" t="s">
        <v>214</v>
      </c>
      <c r="B192" s="100"/>
      <c r="C192" s="100"/>
      <c r="D192" s="100"/>
      <c r="E192" s="100"/>
      <c r="F192" s="76"/>
      <c r="G192" s="55"/>
      <c r="H192" s="61"/>
      <c r="I192" s="55"/>
      <c r="J192" s="76"/>
      <c r="K192" s="76"/>
      <c r="L192" s="77">
        <v>45087</v>
      </c>
      <c r="M192" s="78"/>
      <c r="N192" s="90"/>
      <c r="O192" s="91"/>
      <c r="P192" s="98"/>
    </row>
    <row r="193" spans="1:16" s="79" customFormat="1" ht="15" customHeight="1" thickBot="1" x14ac:dyDescent="0.35">
      <c r="A193" s="80"/>
      <c r="B193" s="81" t="s">
        <v>215</v>
      </c>
      <c r="C193" s="82"/>
      <c r="D193" s="82"/>
      <c r="E193" s="81" t="s">
        <v>216</v>
      </c>
      <c r="F193" s="42" t="s">
        <v>9</v>
      </c>
      <c r="G193" s="55"/>
      <c r="H193" s="61"/>
      <c r="I193" s="55"/>
      <c r="J193" s="20" t="s">
        <v>133</v>
      </c>
      <c r="K193" s="10"/>
      <c r="L193" s="12"/>
      <c r="M193" s="6"/>
      <c r="N193" s="92" t="s">
        <v>194</v>
      </c>
      <c r="O193" s="93" t="s">
        <v>194</v>
      </c>
      <c r="P193" s="98"/>
    </row>
    <row r="194" spans="1:16" s="79" customFormat="1" ht="15" customHeight="1" thickBot="1" x14ac:dyDescent="0.35">
      <c r="A194" s="73" t="s">
        <v>217</v>
      </c>
      <c r="B194" s="74"/>
      <c r="C194" s="75"/>
      <c r="D194" s="75"/>
      <c r="E194" s="75"/>
      <c r="F194" s="76"/>
      <c r="G194" s="55"/>
      <c r="H194" s="61"/>
      <c r="I194" s="55"/>
      <c r="J194" s="76"/>
      <c r="K194" s="76"/>
      <c r="L194" s="77">
        <v>45087</v>
      </c>
      <c r="M194" s="78"/>
      <c r="N194" s="90"/>
      <c r="O194" s="91"/>
    </row>
    <row r="195" spans="1:16" s="79" customFormat="1" ht="15" customHeight="1" thickBot="1" x14ac:dyDescent="0.35">
      <c r="A195" s="80"/>
      <c r="B195" s="81" t="s">
        <v>218</v>
      </c>
      <c r="C195" s="82"/>
      <c r="D195" s="82"/>
      <c r="E195" s="81" t="s">
        <v>216</v>
      </c>
      <c r="F195" s="42" t="s">
        <v>9</v>
      </c>
      <c r="G195" s="55"/>
      <c r="H195" s="61"/>
      <c r="I195" s="55"/>
      <c r="J195" s="20" t="s">
        <v>133</v>
      </c>
      <c r="K195" s="10"/>
      <c r="L195" s="12"/>
      <c r="M195" s="6"/>
      <c r="N195" s="92" t="s">
        <v>194</v>
      </c>
      <c r="O195" s="93" t="s">
        <v>194</v>
      </c>
    </row>
    <row r="196" spans="1:16" s="79" customFormat="1" ht="30" customHeight="1" thickBot="1" x14ac:dyDescent="0.35">
      <c r="A196" s="99" t="s">
        <v>219</v>
      </c>
      <c r="B196" s="100"/>
      <c r="C196" s="100"/>
      <c r="D196" s="100"/>
      <c r="E196" s="100"/>
      <c r="F196" s="76"/>
      <c r="G196" s="56" t="str">
        <f>IF(H196="◄","◄",IF(H196="ok","►",""))</f>
        <v>◄</v>
      </c>
      <c r="H196" s="57" t="str">
        <f>IF(H197&gt;0,"OK","◄")</f>
        <v>◄</v>
      </c>
      <c r="I196" s="58" t="str">
        <f>IF(AND(J196="◄",K196="►"),"◄?►",IF(J196="◄","◄",IF(K196="►","►","")))</f>
        <v>◄</v>
      </c>
      <c r="J196" s="67" t="str">
        <f>IF(J197&gt;0,"","◄")</f>
        <v>◄</v>
      </c>
      <c r="K196" s="68" t="str">
        <f>IF(K197&gt;0,"►","")</f>
        <v/>
      </c>
      <c r="L196" s="77">
        <v>45164</v>
      </c>
      <c r="M196" s="78"/>
      <c r="N196" s="86" t="str">
        <f>IF(N197&gt;0,"◄","")</f>
        <v>◄</v>
      </c>
      <c r="O196" s="87" t="str">
        <f>IF(AND(J198="",K198&gt;0),"?",IF(O198&gt;0,"►",""))</f>
        <v/>
      </c>
      <c r="P196" s="98"/>
    </row>
    <row r="197" spans="1:16" s="79" customFormat="1" ht="15" customHeight="1" thickBot="1" x14ac:dyDescent="0.35">
      <c r="A197" s="80"/>
      <c r="B197" s="81" t="s">
        <v>220</v>
      </c>
      <c r="C197" s="82"/>
      <c r="D197" s="82"/>
      <c r="E197" s="81" t="s">
        <v>221</v>
      </c>
      <c r="F197" s="42" t="s">
        <v>9</v>
      </c>
      <c r="G197" s="59" t="str">
        <f>IF(H197&gt;0,"ok","◄")</f>
        <v>◄</v>
      </c>
      <c r="H197" s="60"/>
      <c r="I197" s="59" t="str">
        <f>IF(AND(J197="",K197&gt;0),"?",IF(J197="","◄",IF(K197&gt;=1,"►","")))</f>
        <v>◄</v>
      </c>
      <c r="J197" s="69"/>
      <c r="K197" s="70"/>
      <c r="L197" s="1"/>
      <c r="M197" s="78"/>
      <c r="N197" s="88">
        <f>IF(J197&gt;0,"",1)</f>
        <v>1</v>
      </c>
      <c r="O197" s="89" t="str">
        <f>IF(K197&gt;0,K197,"")</f>
        <v/>
      </c>
      <c r="P197" s="98"/>
    </row>
    <row r="198" spans="1:16" s="79" customFormat="1" ht="30.6" customHeight="1" thickBot="1" x14ac:dyDescent="0.35">
      <c r="A198" s="99" t="s">
        <v>237</v>
      </c>
      <c r="B198" s="100"/>
      <c r="C198" s="100"/>
      <c r="D198" s="100"/>
      <c r="E198" s="100"/>
      <c r="F198" s="76"/>
      <c r="G198" s="55"/>
      <c r="H198" s="61"/>
      <c r="I198" s="55"/>
      <c r="J198" s="76"/>
      <c r="K198" s="76"/>
      <c r="L198" s="77">
        <v>45164</v>
      </c>
      <c r="M198" s="78"/>
      <c r="N198" s="90"/>
      <c r="O198" s="91"/>
      <c r="P198" s="98"/>
    </row>
    <row r="199" spans="1:16" s="79" customFormat="1" ht="15" customHeight="1" thickBot="1" x14ac:dyDescent="0.35">
      <c r="A199" s="80"/>
      <c r="B199" s="81" t="s">
        <v>222</v>
      </c>
      <c r="C199" s="82"/>
      <c r="D199" s="82"/>
      <c r="E199" s="81" t="s">
        <v>221</v>
      </c>
      <c r="F199" s="42" t="s">
        <v>9</v>
      </c>
      <c r="G199" s="55"/>
      <c r="H199" s="61"/>
      <c r="I199" s="55"/>
      <c r="J199" s="20" t="s">
        <v>133</v>
      </c>
      <c r="K199" s="10"/>
      <c r="L199" s="12"/>
      <c r="M199" s="78"/>
      <c r="N199" s="90"/>
      <c r="O199" s="91"/>
      <c r="P199" s="98"/>
    </row>
    <row r="200" spans="1:16" s="79" customFormat="1" ht="15" customHeight="1" thickBot="1" x14ac:dyDescent="0.35">
      <c r="A200" s="73" t="s">
        <v>223</v>
      </c>
      <c r="B200" s="74"/>
      <c r="C200" s="75"/>
      <c r="D200" s="75"/>
      <c r="E200" s="75"/>
      <c r="F200" s="76"/>
      <c r="G200" s="55"/>
      <c r="H200" s="61"/>
      <c r="I200" s="55"/>
      <c r="J200" s="76"/>
      <c r="K200" s="76"/>
      <c r="L200" s="77">
        <v>45164</v>
      </c>
      <c r="M200" s="6"/>
      <c r="N200" s="92" t="s">
        <v>194</v>
      </c>
      <c r="O200" s="93" t="s">
        <v>194</v>
      </c>
      <c r="P200" s="98"/>
    </row>
    <row r="201" spans="1:16" s="79" customFormat="1" ht="15" customHeight="1" thickBot="1" x14ac:dyDescent="0.35">
      <c r="A201" s="80"/>
      <c r="B201" s="81" t="s">
        <v>224</v>
      </c>
      <c r="C201" s="82"/>
      <c r="D201" s="82"/>
      <c r="E201" s="81" t="s">
        <v>221</v>
      </c>
      <c r="F201" s="42" t="s">
        <v>9</v>
      </c>
      <c r="G201" s="55"/>
      <c r="H201" s="61"/>
      <c r="I201" s="55"/>
      <c r="J201" s="20" t="s">
        <v>133</v>
      </c>
      <c r="K201" s="10"/>
      <c r="L201" s="12"/>
      <c r="M201" s="78"/>
      <c r="N201" s="90"/>
      <c r="O201" s="91"/>
      <c r="P201" s="98"/>
    </row>
    <row r="202" spans="1:16" s="79" customFormat="1" ht="15" customHeight="1" thickBot="1" x14ac:dyDescent="0.35">
      <c r="A202" s="73" t="s">
        <v>225</v>
      </c>
      <c r="B202" s="74"/>
      <c r="C202" s="75"/>
      <c r="D202" s="75"/>
      <c r="E202" s="75"/>
      <c r="F202" s="76"/>
      <c r="G202" s="55"/>
      <c r="H202" s="61"/>
      <c r="I202" s="55"/>
      <c r="J202" s="76"/>
      <c r="K202" s="76"/>
      <c r="L202" s="77">
        <v>45164</v>
      </c>
      <c r="M202" s="6"/>
      <c r="N202" s="92" t="s">
        <v>194</v>
      </c>
      <c r="O202" s="93" t="s">
        <v>194</v>
      </c>
      <c r="P202" s="98"/>
    </row>
    <row r="203" spans="1:16" s="79" customFormat="1" ht="15" customHeight="1" thickBot="1" x14ac:dyDescent="0.35">
      <c r="A203" s="80"/>
      <c r="B203" s="81" t="s">
        <v>226</v>
      </c>
      <c r="C203" s="82"/>
      <c r="D203" s="82"/>
      <c r="E203" s="81" t="s">
        <v>221</v>
      </c>
      <c r="F203" s="42" t="s">
        <v>9</v>
      </c>
      <c r="G203" s="55"/>
      <c r="H203" s="61"/>
      <c r="I203" s="55"/>
      <c r="J203" s="20" t="s">
        <v>133</v>
      </c>
      <c r="K203" s="10"/>
      <c r="L203" s="12"/>
      <c r="M203" s="78"/>
      <c r="N203" s="90"/>
      <c r="O203" s="91"/>
      <c r="P203" s="98"/>
    </row>
    <row r="204" spans="1:16" s="79" customFormat="1" ht="15" customHeight="1" thickBot="1" x14ac:dyDescent="0.35">
      <c r="A204" s="73" t="s">
        <v>227</v>
      </c>
      <c r="B204" s="74"/>
      <c r="C204" s="75"/>
      <c r="D204" s="75"/>
      <c r="E204" s="75"/>
      <c r="F204" s="76"/>
      <c r="G204" s="56" t="str">
        <f>IF(H204="◄","◄",IF(H204="ok","►",""))</f>
        <v>◄</v>
      </c>
      <c r="H204" s="57" t="str">
        <f>IF(H205&gt;0,"OK","◄")</f>
        <v>◄</v>
      </c>
      <c r="I204" s="58" t="str">
        <f>IF(AND(J204="◄",K204="►"),"◄?►",IF(J204="◄","◄",IF(K204="►","►","")))</f>
        <v>◄</v>
      </c>
      <c r="J204" s="67" t="str">
        <f>IF(J205&gt;0,"","◄")</f>
        <v>◄</v>
      </c>
      <c r="K204" s="68" t="str">
        <f>IF(K205&gt;0,"►","")</f>
        <v/>
      </c>
      <c r="L204" s="77">
        <v>45220</v>
      </c>
      <c r="M204" s="78"/>
      <c r="N204" s="86" t="str">
        <f>IF(N205&gt;0,"◄","")</f>
        <v>◄</v>
      </c>
      <c r="O204" s="87" t="str">
        <f>IF(AND(J206="",K206&gt;0),"?",IF(O206&gt;0,"►",""))</f>
        <v/>
      </c>
      <c r="P204" s="98"/>
    </row>
    <row r="205" spans="1:16" s="79" customFormat="1" ht="15" customHeight="1" thickBot="1" x14ac:dyDescent="0.35">
      <c r="A205" s="80"/>
      <c r="B205" s="81" t="s">
        <v>228</v>
      </c>
      <c r="C205" s="82"/>
      <c r="D205" s="82"/>
      <c r="E205" s="81" t="s">
        <v>229</v>
      </c>
      <c r="F205" s="42" t="s">
        <v>9</v>
      </c>
      <c r="G205" s="59" t="str">
        <f>IF(H205&gt;0,"ok","◄")</f>
        <v>◄</v>
      </c>
      <c r="H205" s="60"/>
      <c r="I205" s="59" t="str">
        <f>IF(AND(J205="",K205&gt;0),"?",IF(J205="","◄",IF(K205&gt;=1,"►","")))</f>
        <v>◄</v>
      </c>
      <c r="J205" s="69"/>
      <c r="K205" s="70"/>
      <c r="L205" s="1"/>
      <c r="M205" s="78"/>
      <c r="N205" s="88">
        <f>IF(J205&gt;0,"",1)</f>
        <v>1</v>
      </c>
      <c r="O205" s="89" t="str">
        <f>IF(K205&gt;0,K205,"")</f>
        <v/>
      </c>
      <c r="P205" s="98"/>
    </row>
    <row r="206" spans="1:16" s="79" customFormat="1" ht="15" customHeight="1" thickBot="1" x14ac:dyDescent="0.35">
      <c r="A206" s="73" t="s">
        <v>230</v>
      </c>
      <c r="B206" s="74"/>
      <c r="C206" s="75"/>
      <c r="D206" s="75"/>
      <c r="E206" s="75"/>
      <c r="F206" s="76"/>
      <c r="G206" s="55"/>
      <c r="H206" s="61"/>
      <c r="I206" s="55"/>
      <c r="J206" s="76"/>
      <c r="K206" s="76"/>
      <c r="L206" s="77">
        <v>45220</v>
      </c>
      <c r="M206" s="78"/>
      <c r="N206" s="90"/>
      <c r="O206" s="91"/>
      <c r="P206" s="98"/>
    </row>
    <row r="207" spans="1:16" s="79" customFormat="1" ht="15" customHeight="1" thickBot="1" x14ac:dyDescent="0.35">
      <c r="A207" s="80"/>
      <c r="B207" s="81" t="s">
        <v>231</v>
      </c>
      <c r="C207" s="82"/>
      <c r="D207" s="82"/>
      <c r="E207" s="81" t="s">
        <v>229</v>
      </c>
      <c r="F207" s="42" t="s">
        <v>9</v>
      </c>
      <c r="G207" s="55"/>
      <c r="H207" s="61"/>
      <c r="I207" s="55"/>
      <c r="J207" s="20" t="s">
        <v>133</v>
      </c>
      <c r="K207" s="10"/>
      <c r="L207" s="12"/>
      <c r="M207" s="78"/>
      <c r="N207" s="90"/>
      <c r="O207" s="91"/>
      <c r="P207" s="98"/>
    </row>
    <row r="208" spans="1:16" s="79" customFormat="1" ht="15" customHeight="1" thickBot="1" x14ac:dyDescent="0.35">
      <c r="A208" s="73" t="s">
        <v>232</v>
      </c>
      <c r="B208" s="74"/>
      <c r="C208" s="75"/>
      <c r="D208" s="75"/>
      <c r="E208" s="75"/>
      <c r="F208" s="76"/>
      <c r="G208" s="55"/>
      <c r="H208" s="61"/>
      <c r="I208" s="55"/>
      <c r="J208" s="76"/>
      <c r="K208" s="76"/>
      <c r="L208" s="77">
        <v>45220</v>
      </c>
      <c r="M208" s="6"/>
      <c r="N208" s="92" t="s">
        <v>194</v>
      </c>
      <c r="O208" s="93" t="s">
        <v>194</v>
      </c>
      <c r="P208" s="98"/>
    </row>
    <row r="209" spans="1:16" s="79" customFormat="1" ht="15" customHeight="1" thickBot="1" x14ac:dyDescent="0.35">
      <c r="A209" s="80"/>
      <c r="B209" s="81" t="s">
        <v>233</v>
      </c>
      <c r="C209" s="82"/>
      <c r="D209" s="82"/>
      <c r="E209" s="81" t="s">
        <v>229</v>
      </c>
      <c r="F209" s="42" t="s">
        <v>9</v>
      </c>
      <c r="G209" s="55"/>
      <c r="H209" s="61"/>
      <c r="I209" s="55"/>
      <c r="J209" s="20" t="s">
        <v>133</v>
      </c>
      <c r="K209" s="10"/>
      <c r="L209" s="12"/>
      <c r="M209" s="78"/>
      <c r="N209" s="90"/>
      <c r="O209" s="91"/>
      <c r="P209" s="98"/>
    </row>
    <row r="210" spans="1:16" s="79" customFormat="1" ht="28.8" customHeight="1" thickBot="1" x14ac:dyDescent="0.35">
      <c r="A210" s="99" t="s">
        <v>238</v>
      </c>
      <c r="B210" s="100"/>
      <c r="C210" s="100"/>
      <c r="D210" s="100"/>
      <c r="E210" s="100"/>
      <c r="F210" s="76"/>
      <c r="G210" s="55"/>
      <c r="H210" s="61"/>
      <c r="I210" s="55"/>
      <c r="J210" s="76"/>
      <c r="K210" s="76"/>
      <c r="L210" s="77">
        <v>45220</v>
      </c>
      <c r="M210" s="6"/>
      <c r="N210" s="92" t="s">
        <v>194</v>
      </c>
      <c r="O210" s="93" t="s">
        <v>194</v>
      </c>
      <c r="P210" s="98"/>
    </row>
    <row r="211" spans="1:16" s="79" customFormat="1" ht="15" customHeight="1" thickBot="1" x14ac:dyDescent="0.35">
      <c r="A211" s="80"/>
      <c r="B211" s="81" t="s">
        <v>234</v>
      </c>
      <c r="C211" s="82"/>
      <c r="D211" s="82"/>
      <c r="E211" s="81" t="s">
        <v>229</v>
      </c>
      <c r="F211" s="42" t="s">
        <v>9</v>
      </c>
      <c r="G211" s="55"/>
      <c r="H211" s="61"/>
      <c r="I211" s="55"/>
      <c r="J211" s="20" t="s">
        <v>133</v>
      </c>
      <c r="K211" s="10"/>
      <c r="L211" s="12"/>
      <c r="M211" s="78"/>
      <c r="N211" s="90"/>
      <c r="O211" s="91"/>
      <c r="P211" s="98"/>
    </row>
  </sheetData>
  <sheetProtection autoFilter="0"/>
  <autoFilter ref="A1:M27" xr:uid="{00000000-0009-0000-0000-000000000000}"/>
  <mergeCells count="46">
    <mergeCell ref="A69:E69"/>
    <mergeCell ref="A71:E71"/>
    <mergeCell ref="A45:E45"/>
    <mergeCell ref="A134:E134"/>
    <mergeCell ref="A136:E136"/>
    <mergeCell ref="A97:E97"/>
    <mergeCell ref="A91:E91"/>
    <mergeCell ref="A124:E124"/>
    <mergeCell ref="A126:E126"/>
    <mergeCell ref="A128:E128"/>
    <mergeCell ref="A130:E130"/>
    <mergeCell ref="A132:E132"/>
    <mergeCell ref="J3:O3"/>
    <mergeCell ref="J4:K5"/>
    <mergeCell ref="J7:K8"/>
    <mergeCell ref="A9:E9"/>
    <mergeCell ref="A17:E17"/>
    <mergeCell ref="A5:E5"/>
    <mergeCell ref="B6:C6"/>
    <mergeCell ref="N4:O4"/>
    <mergeCell ref="N6:N7"/>
    <mergeCell ref="O6:O7"/>
    <mergeCell ref="G5:G8"/>
    <mergeCell ref="H7:H8"/>
    <mergeCell ref="N8:O8"/>
    <mergeCell ref="A180:E180"/>
    <mergeCell ref="A55:E55"/>
    <mergeCell ref="A23:E23"/>
    <mergeCell ref="A25:E25"/>
    <mergeCell ref="A33:E33"/>
    <mergeCell ref="A27:E27"/>
    <mergeCell ref="A93:E93"/>
    <mergeCell ref="A95:E95"/>
    <mergeCell ref="A81:E81"/>
    <mergeCell ref="A83:E83"/>
    <mergeCell ref="A85:E85"/>
    <mergeCell ref="A87:E87"/>
    <mergeCell ref="A89:E89"/>
    <mergeCell ref="A176:F176"/>
    <mergeCell ref="A138:E138"/>
    <mergeCell ref="A140:E140"/>
    <mergeCell ref="A192:E192"/>
    <mergeCell ref="A196:E196"/>
    <mergeCell ref="A198:E198"/>
    <mergeCell ref="A210:E210"/>
    <mergeCell ref="A182:E182"/>
  </mergeCells>
  <conditionalFormatting sqref="G188:H188">
    <cfRule type="cellIs" dxfId="101" priority="110" operator="equal">
      <formula>"•"</formula>
    </cfRule>
    <cfRule type="cellIs" dxfId="100" priority="109" operator="equal">
      <formula>"◄"</formula>
    </cfRule>
    <cfRule type="cellIs" priority="111" operator="equal">
      <formula>"◄"</formula>
    </cfRule>
    <cfRule type="cellIs" dxfId="99" priority="112" operator="equal">
      <formula>"►"</formula>
    </cfRule>
  </conditionalFormatting>
  <conditionalFormatting sqref="G9:I9">
    <cfRule type="cellIs" dxfId="98" priority="312" operator="equal">
      <formula>"►"</formula>
    </cfRule>
    <cfRule type="cellIs" priority="311" operator="equal">
      <formula>"◄"</formula>
    </cfRule>
    <cfRule type="cellIs" dxfId="97" priority="310" operator="equal">
      <formula>"•"</formula>
    </cfRule>
    <cfRule type="cellIs" dxfId="96" priority="309" operator="equal">
      <formula>"◄"</formula>
    </cfRule>
  </conditionalFormatting>
  <conditionalFormatting sqref="G27:I27">
    <cfRule type="cellIs" dxfId="95" priority="297" operator="equal">
      <formula>"◄"</formula>
    </cfRule>
    <cfRule type="cellIs" dxfId="94" priority="298" operator="equal">
      <formula>"•"</formula>
    </cfRule>
    <cfRule type="cellIs" dxfId="93" priority="300" operator="equal">
      <formula>"►"</formula>
    </cfRule>
    <cfRule type="cellIs" priority="299" operator="equal">
      <formula>"◄"</formula>
    </cfRule>
  </conditionalFormatting>
  <conditionalFormatting sqref="G37:I37">
    <cfRule type="cellIs" dxfId="92" priority="286" operator="equal">
      <formula>"•"</formula>
    </cfRule>
    <cfRule type="cellIs" dxfId="91" priority="285" operator="equal">
      <formula>"◄"</formula>
    </cfRule>
    <cfRule type="cellIs" priority="287" operator="equal">
      <formula>"◄"</formula>
    </cfRule>
    <cfRule type="cellIs" dxfId="90" priority="288" operator="equal">
      <formula>"►"</formula>
    </cfRule>
  </conditionalFormatting>
  <conditionalFormatting sqref="G47:I47">
    <cfRule type="cellIs" dxfId="89" priority="274" operator="equal">
      <formula>"•"</formula>
    </cfRule>
    <cfRule type="cellIs" priority="275" operator="equal">
      <formula>"◄"</formula>
    </cfRule>
    <cfRule type="cellIs" dxfId="88" priority="276" operator="equal">
      <formula>"►"</formula>
    </cfRule>
    <cfRule type="cellIs" dxfId="87" priority="273" operator="equal">
      <formula>"◄"</formula>
    </cfRule>
  </conditionalFormatting>
  <conditionalFormatting sqref="G57:I57">
    <cfRule type="cellIs" dxfId="86" priority="261" operator="equal">
      <formula>"◄"</formula>
    </cfRule>
    <cfRule type="cellIs" priority="263" operator="equal">
      <formula>"◄"</formula>
    </cfRule>
    <cfRule type="cellIs" dxfId="85" priority="262" operator="equal">
      <formula>"•"</formula>
    </cfRule>
    <cfRule type="cellIs" dxfId="84" priority="264" operator="equal">
      <formula>"►"</formula>
    </cfRule>
  </conditionalFormatting>
  <conditionalFormatting sqref="G81:I81">
    <cfRule type="cellIs" dxfId="83" priority="252" operator="equal">
      <formula>"►"</formula>
    </cfRule>
    <cfRule type="cellIs" priority="251" operator="equal">
      <formula>"◄"</formula>
    </cfRule>
    <cfRule type="cellIs" dxfId="82" priority="250" operator="equal">
      <formula>"•"</formula>
    </cfRule>
    <cfRule type="cellIs" dxfId="81" priority="249" operator="equal">
      <formula>"◄"</formula>
    </cfRule>
  </conditionalFormatting>
  <conditionalFormatting sqref="G99:I99">
    <cfRule type="cellIs" dxfId="80" priority="240" operator="equal">
      <formula>"►"</formula>
    </cfRule>
    <cfRule type="cellIs" dxfId="79" priority="238" operator="equal">
      <formula>"•"</formula>
    </cfRule>
    <cfRule type="cellIs" dxfId="78" priority="237" operator="equal">
      <formula>"◄"</formula>
    </cfRule>
    <cfRule type="cellIs" priority="239" operator="equal">
      <formula>"◄"</formula>
    </cfRule>
  </conditionalFormatting>
  <conditionalFormatting sqref="G111:I111">
    <cfRule type="cellIs" priority="427" operator="equal">
      <formula>"◄"</formula>
    </cfRule>
    <cfRule type="cellIs" dxfId="77" priority="428" operator="equal">
      <formula>"►"</formula>
    </cfRule>
    <cfRule type="cellIs" dxfId="76" priority="425" operator="equal">
      <formula>"◄"</formula>
    </cfRule>
    <cfRule type="cellIs" dxfId="75" priority="426" operator="equal">
      <formula>"•"</formula>
    </cfRule>
  </conditionalFormatting>
  <conditionalFormatting sqref="G124:I124">
    <cfRule type="cellIs" dxfId="74" priority="358" operator="equal">
      <formula>"•"</formula>
    </cfRule>
    <cfRule type="cellIs" dxfId="73" priority="357" operator="equal">
      <formula>"◄"</formula>
    </cfRule>
    <cfRule type="cellIs" priority="359" operator="equal">
      <formula>"◄"</formula>
    </cfRule>
    <cfRule type="cellIs" dxfId="72" priority="360" operator="equal">
      <formula>"►"</formula>
    </cfRule>
  </conditionalFormatting>
  <conditionalFormatting sqref="G142:I142">
    <cfRule type="cellIs" dxfId="71" priority="345" operator="equal">
      <formula>"◄"</formula>
    </cfRule>
    <cfRule type="cellIs" dxfId="70" priority="346" operator="equal">
      <formula>"•"</formula>
    </cfRule>
    <cfRule type="cellIs" dxfId="69" priority="348" operator="equal">
      <formula>"►"</formula>
    </cfRule>
    <cfRule type="cellIs" priority="347" operator="equal">
      <formula>"◄"</formula>
    </cfRule>
  </conditionalFormatting>
  <conditionalFormatting sqref="G150:I150">
    <cfRule type="cellIs" dxfId="68" priority="333" operator="equal">
      <formula>"◄"</formula>
    </cfRule>
    <cfRule type="cellIs" dxfId="67" priority="334" operator="equal">
      <formula>"•"</formula>
    </cfRule>
    <cfRule type="cellIs" priority="335" operator="equal">
      <formula>"◄"</formula>
    </cfRule>
    <cfRule type="cellIs" dxfId="66" priority="336" operator="equal">
      <formula>"►"</formula>
    </cfRule>
  </conditionalFormatting>
  <conditionalFormatting sqref="G158:I158">
    <cfRule type="cellIs" priority="323" operator="equal">
      <formula>"◄"</formula>
    </cfRule>
    <cfRule type="cellIs" dxfId="65" priority="322" operator="equal">
      <formula>"•"</formula>
    </cfRule>
    <cfRule type="cellIs" dxfId="64" priority="321" operator="equal">
      <formula>"◄"</formula>
    </cfRule>
    <cfRule type="cellIs" dxfId="63" priority="324" operator="equal">
      <formula>"►"</formula>
    </cfRule>
  </conditionalFormatting>
  <conditionalFormatting sqref="G168:I168">
    <cfRule type="cellIs" dxfId="62" priority="189" operator="equal">
      <formula>"◄"</formula>
    </cfRule>
    <cfRule type="cellIs" dxfId="61" priority="192" operator="equal">
      <formula>"►"</formula>
    </cfRule>
    <cfRule type="cellIs" priority="191" operator="equal">
      <formula>"◄"</formula>
    </cfRule>
    <cfRule type="cellIs" dxfId="60" priority="190" operator="equal">
      <formula>"•"</formula>
    </cfRule>
  </conditionalFormatting>
  <conditionalFormatting sqref="G186:I186">
    <cfRule type="cellIs" dxfId="59" priority="73" operator="equal">
      <formula>"◄"</formula>
    </cfRule>
    <cfRule type="cellIs" dxfId="58" priority="74" operator="equal">
      <formula>"•"</formula>
    </cfRule>
    <cfRule type="cellIs" priority="75" operator="equal">
      <formula>"◄"</formula>
    </cfRule>
    <cfRule type="cellIs" dxfId="57" priority="76" operator="equal">
      <formula>"►"</formula>
    </cfRule>
  </conditionalFormatting>
  <conditionalFormatting sqref="G196:I196">
    <cfRule type="cellIs" dxfId="56" priority="69" operator="equal">
      <formula>"◄"</formula>
    </cfRule>
    <cfRule type="cellIs" priority="71" operator="equal">
      <formula>"◄"</formula>
    </cfRule>
    <cfRule type="cellIs" dxfId="55" priority="72" operator="equal">
      <formula>"►"</formula>
    </cfRule>
    <cfRule type="cellIs" dxfId="54" priority="70" operator="equal">
      <formula>"•"</formula>
    </cfRule>
  </conditionalFormatting>
  <conditionalFormatting sqref="G204:I204">
    <cfRule type="cellIs" dxfId="53" priority="65" operator="equal">
      <formula>"◄"</formula>
    </cfRule>
    <cfRule type="cellIs" dxfId="52" priority="66" operator="equal">
      <formula>"•"</formula>
    </cfRule>
    <cfRule type="cellIs" priority="67" operator="equal">
      <formula>"◄"</formula>
    </cfRule>
    <cfRule type="cellIs" dxfId="51" priority="68" operator="equal">
      <formula>"►"</formula>
    </cfRule>
  </conditionalFormatting>
  <conditionalFormatting sqref="M168:M170">
    <cfRule type="cellIs" dxfId="50" priority="232" operator="equal">
      <formula>"►"</formula>
    </cfRule>
    <cfRule type="cellIs" priority="231" operator="equal">
      <formula>"◄"</formula>
    </cfRule>
    <cfRule type="cellIs" dxfId="49" priority="230" operator="equal">
      <formula>"•"</formula>
    </cfRule>
    <cfRule type="cellIs" dxfId="48" priority="229" operator="equal">
      <formula>"◄"</formula>
    </cfRule>
  </conditionalFormatting>
  <conditionalFormatting sqref="M172">
    <cfRule type="cellIs" dxfId="47" priority="228" operator="equal">
      <formula>"►"</formula>
    </cfRule>
    <cfRule type="cellIs" priority="227" operator="equal">
      <formula>"◄"</formula>
    </cfRule>
    <cfRule type="cellIs" dxfId="46" priority="226" operator="equal">
      <formula>"•"</formula>
    </cfRule>
    <cfRule type="cellIs" dxfId="45" priority="225" operator="equal">
      <formula>"◄"</formula>
    </cfRule>
  </conditionalFormatting>
  <conditionalFormatting sqref="M174">
    <cfRule type="cellIs" dxfId="44" priority="224" operator="equal">
      <formula>"►"</formula>
    </cfRule>
    <cfRule type="cellIs" dxfId="43" priority="221" operator="equal">
      <formula>"◄"</formula>
    </cfRule>
    <cfRule type="cellIs" dxfId="42" priority="222" operator="equal">
      <formula>"•"</formula>
    </cfRule>
    <cfRule type="cellIs" priority="223" operator="equal">
      <formula>"◄"</formula>
    </cfRule>
  </conditionalFormatting>
  <conditionalFormatting sqref="M176">
    <cfRule type="cellIs" dxfId="41" priority="214" operator="equal">
      <formula>"•"</formula>
    </cfRule>
    <cfRule type="cellIs" dxfId="40" priority="213" operator="equal">
      <formula>"◄"</formula>
    </cfRule>
    <cfRule type="cellIs" priority="215" operator="equal">
      <formula>"◄"</formula>
    </cfRule>
    <cfRule type="cellIs" dxfId="39" priority="216" operator="equal">
      <formula>"►"</formula>
    </cfRule>
  </conditionalFormatting>
  <conditionalFormatting sqref="M178">
    <cfRule type="cellIs" dxfId="38" priority="142" operator="equal">
      <formula>"•"</formula>
    </cfRule>
    <cfRule type="cellIs" priority="143" operator="equal">
      <formula>"◄"</formula>
    </cfRule>
    <cfRule type="cellIs" dxfId="37" priority="144" operator="equal">
      <formula>"►"</formula>
    </cfRule>
    <cfRule type="cellIs" dxfId="36" priority="141" operator="equal">
      <formula>"◄"</formula>
    </cfRule>
  </conditionalFormatting>
  <conditionalFormatting sqref="M180">
    <cfRule type="cellIs" dxfId="35" priority="138" operator="equal">
      <formula>"•"</formula>
    </cfRule>
    <cfRule type="cellIs" priority="139" operator="equal">
      <formula>"◄"</formula>
    </cfRule>
    <cfRule type="cellIs" dxfId="34" priority="140" operator="equal">
      <formula>"►"</formula>
    </cfRule>
    <cfRule type="cellIs" dxfId="33" priority="137" operator="equal">
      <formula>"◄"</formula>
    </cfRule>
  </conditionalFormatting>
  <conditionalFormatting sqref="M182">
    <cfRule type="cellIs" dxfId="32" priority="136" operator="equal">
      <formula>"►"</formula>
    </cfRule>
    <cfRule type="cellIs" priority="135" operator="equal">
      <formula>"◄"</formula>
    </cfRule>
    <cfRule type="cellIs" dxfId="31" priority="134" operator="equal">
      <formula>"•"</formula>
    </cfRule>
    <cfRule type="cellIs" dxfId="30" priority="133" operator="equal">
      <formula>"◄"</formula>
    </cfRule>
  </conditionalFormatting>
  <conditionalFormatting sqref="M184">
    <cfRule type="cellIs" dxfId="29" priority="132" operator="equal">
      <formula>"►"</formula>
    </cfRule>
    <cfRule type="cellIs" priority="131" operator="equal">
      <formula>"◄"</formula>
    </cfRule>
    <cfRule type="cellIs" dxfId="28" priority="130" operator="equal">
      <formula>"•"</formula>
    </cfRule>
    <cfRule type="cellIs" dxfId="27" priority="129" operator="equal">
      <formula>"◄"</formula>
    </cfRule>
  </conditionalFormatting>
  <conditionalFormatting sqref="M186:M188">
    <cfRule type="cellIs" dxfId="26" priority="14" operator="equal">
      <formula>"•"</formula>
    </cfRule>
    <cfRule type="cellIs" priority="15" operator="equal">
      <formula>"◄"</formula>
    </cfRule>
    <cfRule type="cellIs" dxfId="25" priority="16" operator="equal">
      <formula>"►"</formula>
    </cfRule>
    <cfRule type="cellIs" dxfId="24" priority="13" operator="equal">
      <formula>"◄"</formula>
    </cfRule>
  </conditionalFormatting>
  <conditionalFormatting sqref="M190">
    <cfRule type="cellIs" dxfId="23" priority="10" operator="equal">
      <formula>"•"</formula>
    </cfRule>
    <cfRule type="cellIs" dxfId="22" priority="9" operator="equal">
      <formula>"◄"</formula>
    </cfRule>
    <cfRule type="cellIs" priority="11" operator="equal">
      <formula>"◄"</formula>
    </cfRule>
    <cfRule type="cellIs" dxfId="21" priority="12" operator="equal">
      <formula>"►"</formula>
    </cfRule>
  </conditionalFormatting>
  <conditionalFormatting sqref="M192">
    <cfRule type="cellIs" dxfId="20" priority="5" operator="equal">
      <formula>"◄"</formula>
    </cfRule>
    <cfRule type="cellIs" dxfId="19" priority="6" operator="equal">
      <formula>"•"</formula>
    </cfRule>
    <cfRule type="cellIs" priority="7" operator="equal">
      <formula>"◄"</formula>
    </cfRule>
    <cfRule type="cellIs" dxfId="18" priority="8" operator="equal">
      <formula>"►"</formula>
    </cfRule>
  </conditionalFormatting>
  <conditionalFormatting sqref="M194">
    <cfRule type="cellIs" dxfId="17" priority="1" operator="equal">
      <formula>"◄"</formula>
    </cfRule>
    <cfRule type="cellIs" dxfId="16" priority="4" operator="equal">
      <formula>"►"</formula>
    </cfRule>
    <cfRule type="cellIs" priority="3" operator="equal">
      <formula>"◄"</formula>
    </cfRule>
    <cfRule type="cellIs" dxfId="15" priority="2" operator="equal">
      <formula>"•"</formula>
    </cfRule>
  </conditionalFormatting>
  <conditionalFormatting sqref="M196:M199">
    <cfRule type="cellIs" dxfId="14" priority="24" operator="equal">
      <formula>"►"</formula>
    </cfRule>
    <cfRule type="cellIs" priority="23" operator="equal">
      <formula>"◄"</formula>
    </cfRule>
    <cfRule type="cellIs" dxfId="13" priority="22" operator="equal">
      <formula>"•"</formula>
    </cfRule>
    <cfRule type="cellIs" dxfId="12" priority="21" operator="equal">
      <formula>"◄"</formula>
    </cfRule>
  </conditionalFormatting>
  <conditionalFormatting sqref="M201">
    <cfRule type="cellIs" dxfId="11" priority="45" operator="equal">
      <formula>"◄"</formula>
    </cfRule>
    <cfRule type="cellIs" dxfId="10" priority="48" operator="equal">
      <formula>"►"</formula>
    </cfRule>
    <cfRule type="cellIs" priority="47" operator="equal">
      <formula>"◄"</formula>
    </cfRule>
    <cfRule type="cellIs" dxfId="9" priority="46" operator="equal">
      <formula>"•"</formula>
    </cfRule>
  </conditionalFormatting>
  <conditionalFormatting sqref="M203:M207">
    <cfRule type="cellIs" dxfId="8" priority="18" operator="equal">
      <formula>"•"</formula>
    </cfRule>
    <cfRule type="cellIs" priority="19" operator="equal">
      <formula>"◄"</formula>
    </cfRule>
    <cfRule type="cellIs" dxfId="7" priority="17" operator="equal">
      <formula>"◄"</formula>
    </cfRule>
    <cfRule type="cellIs" dxfId="6" priority="20" operator="equal">
      <formula>"►"</formula>
    </cfRule>
  </conditionalFormatting>
  <conditionalFormatting sqref="M209">
    <cfRule type="cellIs" dxfId="5" priority="36" operator="equal">
      <formula>"►"</formula>
    </cfRule>
    <cfRule type="cellIs" priority="35" operator="equal">
      <formula>"◄"</formula>
    </cfRule>
    <cfRule type="cellIs" dxfId="4" priority="34" operator="equal">
      <formula>"•"</formula>
    </cfRule>
    <cfRule type="cellIs" dxfId="3" priority="33" operator="equal">
      <formula>"◄"</formula>
    </cfRule>
  </conditionalFormatting>
  <conditionalFormatting sqref="M211">
    <cfRule type="cellIs" dxfId="2" priority="32" operator="equal">
      <formula>"►"</formula>
    </cfRule>
    <cfRule type="cellIs" priority="31" operator="equal">
      <formula>"◄"</formula>
    </cfRule>
    <cfRule type="cellIs" dxfId="1" priority="30" operator="equal">
      <formula>"•"</formula>
    </cfRule>
    <cfRule type="cellIs" dxfId="0" priority="29" operator="equal">
      <formula>"◄"</formula>
    </cfRule>
  </conditionalFormatting>
  <hyperlinks>
    <hyperlink ref="D7" r:id="rId1" display="https://postzegelalbum-be.weebly.com/" xr:uid="{00000000-0004-0000-0000-000001000000}"/>
    <hyperlink ref="E7" r:id="rId2" display="https://postzegelalbum-be.jouwweb.be/" xr:uid="{602189C6-A730-40AD-84B7-B4A8979CF9E2}"/>
  </hyperlinks>
  <printOptions horizontalCentered="1"/>
  <pageMargins left="0" right="0" top="0.19685039370078741" bottom="0" header="0" footer="0"/>
  <pageSetup paperSize="9" scale="90" orientation="landscape" horizontalDpi="4294967293" verticalDpi="4294967293" r:id="rId3"/>
  <headerFooter>
    <oddHeader>&amp;R&amp;G</oddHeader>
    <oddFooter>&amp;R
&amp;G</oddFooter>
  </headerFooter>
  <rowBreaks count="5" manualBreakCount="5">
    <brk id="32" max="11" man="1"/>
    <brk id="62" max="11" man="1"/>
    <brk id="90" max="11" man="1"/>
    <brk id="121" max="11" man="1"/>
    <brk id="151" max="11" man="1"/>
  </rowBreaks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inv. Philanews A4 (4897-5053)</vt:lpstr>
      <vt:lpstr>'inv. Philanews A4 (4897-5053)'!Afdrukbereik</vt:lpstr>
      <vt:lpstr>'inv. Philanews A4 (4897-5053)'!Afdruktitels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budegra</dc:creator>
  <cp:lastModifiedBy>Leo Buntinx</cp:lastModifiedBy>
  <cp:lastPrinted>2023-11-02T12:01:54Z</cp:lastPrinted>
  <dcterms:created xsi:type="dcterms:W3CDTF">2015-03-29T11:40:34Z</dcterms:created>
  <dcterms:modified xsi:type="dcterms:W3CDTF">2023-11-02T12:02:12Z</dcterms:modified>
</cp:coreProperties>
</file>